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Департамент торгов\ПРОЦЕДУРЫ\2-1 КОНКУРС в электронной форме\ОКЭФ-201 Поставка и монтаж ленточного подъемника Мамисон\"/>
    </mc:Choice>
  </mc:AlternateContent>
  <bookViews>
    <workbookView xWindow="0" yWindow="0" windowWidth="22530" windowHeight="15195" firstSheet="10" activeTab="10"/>
  </bookViews>
  <sheets>
    <sheet name="ПЗ" sheetId="3" r:id="rId1"/>
    <sheet name="Протокол НМЦК" sheetId="5" state="hidden" r:id="rId2"/>
    <sheet name="НМЦ" sheetId="4" state="hidden" r:id="rId3"/>
    <sheet name="ГПР" sheetId="2" state="hidden" r:id="rId4"/>
    <sheet name="НМЦК" sheetId="6" state="hidden" r:id="rId5"/>
    <sheet name="РД" sheetId="40" state="hidden" r:id="rId6"/>
    <sheet name="ВОР №1 ТХ" sheetId="27" state="hidden" r:id="rId7"/>
    <sheet name="ВОР №2 ПНР" sheetId="28" state="hidden" r:id="rId8"/>
    <sheet name="ВОР №3 ЭОМ" sheetId="29" state="hidden" r:id="rId9"/>
    <sheet name="ВОР №4 АС" sheetId="35" state="hidden" r:id="rId10"/>
    <sheet name="ЛСР №1 ТХ" sheetId="42" r:id="rId11"/>
    <sheet name="ЛСР №2 ПНР" sheetId="31" r:id="rId12"/>
    <sheet name="ЛСР №3 ЭОМ" sheetId="32" r:id="rId13"/>
    <sheet name="ЛСР №4 АС" sheetId="37" r:id="rId14"/>
    <sheet name="КА" sheetId="41" state="hidden" r:id="rId15"/>
  </sheets>
  <externalReferences>
    <externalReference r:id="rId16"/>
  </externalReferences>
  <definedNames>
    <definedName name="_xlnm.Print_Titles" localSheetId="8">'ВОР №3 ЭОМ'!$14:$14</definedName>
    <definedName name="_xlnm.Print_Titles" localSheetId="14">КА!$14:$14</definedName>
    <definedName name="_xlnm.Print_Titles" localSheetId="10">'ЛСР №1 ТХ'!$38:$38</definedName>
    <definedName name="_xlnm.Print_Titles" localSheetId="11">'ЛСР №2 ПНР'!$38:$38</definedName>
    <definedName name="_xlnm.Print_Titles" localSheetId="12">'ЛСР №3 ЭОМ'!$38:$38</definedName>
    <definedName name="_xlnm.Print_Titles" localSheetId="13">'ЛСР №4 АС'!$38:$38</definedName>
    <definedName name="_xlnm.Print_Area" localSheetId="9">'ВОР №4 АС'!$A$1:$F$20</definedName>
    <definedName name="_xlnm.Print_Area" localSheetId="3">ГПР!$A$1:$E$11</definedName>
    <definedName name="_xlnm.Print_Area" localSheetId="14">КА!$A$1:$AA$30</definedName>
    <definedName name="_xlnm.Print_Area" localSheetId="10">'ЛСР №1 ТХ'!$A$1:$P$131</definedName>
    <definedName name="_xlnm.Print_Area" localSheetId="11">'ЛСР №2 ПНР'!$A$1:$P$211</definedName>
    <definedName name="_xlnm.Print_Area" localSheetId="12">'ЛСР №3 ЭОМ'!$A$1:$P$351</definedName>
    <definedName name="_xlnm.Print_Area" localSheetId="13">'ЛСР №4 АС'!$A$1:$P$227</definedName>
    <definedName name="_xlnm.Print_Area" localSheetId="2">НМЦ!$A$1:$E$27</definedName>
    <definedName name="_xlnm.Print_Area" localSheetId="4">НМЦК!$B$1:$L$46</definedName>
    <definedName name="_xlnm.Print_Area" localSheetId="0">ПЗ!$A$1:$C$30</definedName>
    <definedName name="_xlnm.Print_Area" localSheetId="1">'Протокол НМЦК'!$A$1:$L$30</definedName>
  </definedNames>
  <calcPr calcId="162913" fullPrecision="0"/>
</workbook>
</file>

<file path=xl/calcChain.xml><?xml version="1.0" encoding="utf-8"?>
<calcChain xmlns="http://schemas.openxmlformats.org/spreadsheetml/2006/main">
  <c r="C15" i="4" l="1"/>
  <c r="K18" i="6"/>
  <c r="K13" i="6" l="1"/>
  <c r="G14" i="6"/>
  <c r="G13" i="6"/>
  <c r="D28" i="42"/>
  <c r="O129" i="42"/>
  <c r="C129" i="42"/>
  <c r="O127" i="42"/>
  <c r="C127" i="42"/>
  <c r="P120" i="42"/>
  <c r="J120" i="42" s="1"/>
  <c r="P118" i="42"/>
  <c r="P119" i="42" s="1"/>
  <c r="P121" i="42" s="1"/>
  <c r="A6" i="41"/>
  <c r="P122" i="42" l="1"/>
  <c r="P123" i="42" s="1"/>
  <c r="M19" i="40"/>
  <c r="M27" i="40" s="1"/>
  <c r="M28" i="40" s="1"/>
  <c r="M29" i="40" s="1"/>
  <c r="M30" i="40" s="1"/>
  <c r="P124" i="42" l="1"/>
  <c r="P125" i="42" s="1"/>
  <c r="F32" i="40"/>
  <c r="G11" i="6"/>
  <c r="H17" i="6"/>
  <c r="G17" i="6"/>
  <c r="H14" i="6"/>
  <c r="H11" i="6"/>
  <c r="I11" i="6" s="1"/>
  <c r="H16" i="6"/>
  <c r="G16" i="6"/>
  <c r="I16" i="6" s="1"/>
  <c r="G15" i="6"/>
  <c r="H15" i="6"/>
  <c r="B12" i="6"/>
  <c r="B13" i="6" s="1"/>
  <c r="B14" i="6" s="1"/>
  <c r="B15" i="6" s="1"/>
  <c r="P215" i="37"/>
  <c r="P340" i="32"/>
  <c r="P200" i="31"/>
  <c r="I17" i="6" l="1"/>
  <c r="I15" i="6"/>
  <c r="B16" i="6"/>
  <c r="B17" i="6" s="1"/>
  <c r="B18" i="6" s="1"/>
  <c r="I14" i="6"/>
  <c r="J215" i="37" l="1"/>
  <c r="H32" i="6" l="1"/>
  <c r="J340" i="32" l="1"/>
  <c r="J200" i="31"/>
  <c r="O349" i="32"/>
  <c r="C349" i="32"/>
  <c r="O347" i="32"/>
  <c r="C347" i="32"/>
  <c r="O209" i="31"/>
  <c r="C209" i="31"/>
  <c r="O207" i="31"/>
  <c r="C207" i="31"/>
  <c r="D5" i="2"/>
  <c r="K46" i="6"/>
  <c r="K42" i="6"/>
  <c r="K38" i="6"/>
  <c r="B46" i="6"/>
  <c r="B42" i="6"/>
  <c r="B38" i="6"/>
  <c r="E27" i="4"/>
  <c r="E24" i="4"/>
  <c r="E21" i="4"/>
  <c r="A27" i="4"/>
  <c r="A24" i="4"/>
  <c r="A21" i="4"/>
  <c r="L30" i="5"/>
  <c r="L27" i="5"/>
  <c r="L24" i="5"/>
  <c r="A30" i="5"/>
  <c r="A27" i="5"/>
  <c r="A24" i="5"/>
  <c r="C4" i="5"/>
  <c r="G12" i="6" l="1"/>
  <c r="G18" i="6" s="1"/>
  <c r="G19" i="6" s="1"/>
  <c r="K29" i="6" l="1"/>
  <c r="K30" i="6" s="1"/>
  <c r="K28" i="6"/>
  <c r="K32" i="6"/>
  <c r="K33" i="6" l="1"/>
  <c r="H33" i="6"/>
  <c r="J16" i="6" l="1"/>
  <c r="K16" i="6" s="1"/>
  <c r="J17" i="6"/>
  <c r="K17" i="6" s="1"/>
  <c r="J15" i="6"/>
  <c r="K15" i="6" s="1"/>
  <c r="C14" i="4" s="1"/>
  <c r="J14" i="6"/>
  <c r="K14" i="6" s="1"/>
  <c r="C13" i="4" s="1"/>
  <c r="J11" i="6"/>
  <c r="K11" i="6" s="1"/>
  <c r="P213" i="37"/>
  <c r="P214" i="37" s="1"/>
  <c r="P216" i="37" s="1"/>
  <c r="P217" i="37" s="1"/>
  <c r="P218" i="37" s="1"/>
  <c r="P219" i="37" s="1"/>
  <c r="P220" i="37" s="1"/>
  <c r="D28" i="37" s="1"/>
  <c r="P338" i="32"/>
  <c r="P339" i="32" s="1"/>
  <c r="P341" i="32" s="1"/>
  <c r="P342" i="32" s="1"/>
  <c r="P343" i="32" s="1"/>
  <c r="P344" i="32" s="1"/>
  <c r="P345" i="32" s="1"/>
  <c r="P198" i="31"/>
  <c r="P199" i="31" s="1"/>
  <c r="P201" i="31" s="1"/>
  <c r="P202" i="31" s="1"/>
  <c r="P203" i="31" s="1"/>
  <c r="P204" i="31" s="1"/>
  <c r="P205" i="31" s="1"/>
  <c r="C10" i="4" l="1"/>
  <c r="D28" i="31"/>
  <c r="D28" i="32"/>
  <c r="B11" i="4"/>
  <c r="D10" i="4" l="1"/>
  <c r="D13" i="4"/>
  <c r="E10" i="4" l="1"/>
  <c r="E13" i="4"/>
  <c r="D14" i="4"/>
  <c r="B5" i="2" l="1"/>
  <c r="C2" i="6" l="1"/>
  <c r="B2" i="4"/>
  <c r="B5" i="4" l="1"/>
  <c r="B4" i="4"/>
  <c r="H13" i="6" l="1"/>
  <c r="E5" i="2"/>
  <c r="E14" i="4" l="1"/>
  <c r="I13" i="6"/>
  <c r="G20" i="6"/>
  <c r="I12" i="6" l="1"/>
  <c r="G21" i="6"/>
  <c r="J13" i="6"/>
  <c r="I18" i="6" l="1"/>
  <c r="I19" i="6" s="1"/>
  <c r="I20" i="6" s="1"/>
  <c r="I21" i="6" s="1"/>
  <c r="C12" i="4"/>
  <c r="C11" i="4" s="1"/>
  <c r="K12" i="6" l="1"/>
  <c r="K19" i="6" l="1"/>
  <c r="K20" i="6" s="1"/>
  <c r="D12" i="4"/>
  <c r="E12" i="4" s="1"/>
  <c r="K21" i="6" l="1"/>
  <c r="C17" i="4"/>
  <c r="D17" i="4" s="1"/>
  <c r="E17" i="4" s="1"/>
  <c r="B18" i="3" l="1"/>
  <c r="D11" i="4" l="1"/>
  <c r="C16" i="4"/>
  <c r="D15" i="4" l="1"/>
  <c r="E15" i="4" s="1"/>
  <c r="E11" i="4"/>
  <c r="E16" i="4" l="1"/>
  <c r="G6" i="5" s="1"/>
  <c r="D16" i="4"/>
  <c r="A7" i="5"/>
</calcChain>
</file>

<file path=xl/sharedStrings.xml><?xml version="1.0" encoding="utf-8"?>
<sst xmlns="http://schemas.openxmlformats.org/spreadsheetml/2006/main" count="4161" uniqueCount="839">
  <si>
    <t>№ п/п</t>
  </si>
  <si>
    <t>Наименование работ и затрат</t>
  </si>
  <si>
    <t>1</t>
  </si>
  <si>
    <t>График производства работ</t>
  </si>
  <si>
    <t>Наименование работ</t>
  </si>
  <si>
    <t>Период производства работ</t>
  </si>
  <si>
    <t>Начало</t>
  </si>
  <si>
    <t>Окончание</t>
  </si>
  <si>
    <t>ПОЯСНИТЕЛЬНАЯ ЗАПИСКА</t>
  </si>
  <si>
    <t>К РАСЧЕТУ НАЧАЛЬНОЙ МАКСИМАЛЬНОЙ ЦЕНЫ ДОГОВОРА</t>
  </si>
  <si>
    <t>Итоговая начальная максимальная цена  работ  составляет:</t>
  </si>
  <si>
    <t>рублей с учетом НДС</t>
  </si>
  <si>
    <t>Е.А. Татаринова</t>
  </si>
  <si>
    <t>НАЧАЛЬНАЯ МАКСИМАЛЬНАЯ ЦЕНА ДОГОВОРА</t>
  </si>
  <si>
    <t>Сроки выполнения работ</t>
  </si>
  <si>
    <t>Начало:</t>
  </si>
  <si>
    <t>Окончание:</t>
  </si>
  <si>
    <t>№ пп</t>
  </si>
  <si>
    <t>Виды (наименования) работ</t>
  </si>
  <si>
    <t>Итого, руб.</t>
  </si>
  <si>
    <t>Всего с учетом НДС, руб.</t>
  </si>
  <si>
    <t>1.1</t>
  </si>
  <si>
    <t>Всего</t>
  </si>
  <si>
    <t>В том числе инфляционная составляющая</t>
  </si>
  <si>
    <t>Протокол</t>
  </si>
  <si>
    <t>начальной (максимальной) цены контракта</t>
  </si>
  <si>
    <t xml:space="preserve">Начальная (максимальная) цена контракта составляет </t>
  </si>
  <si>
    <t>руб.</t>
  </si>
  <si>
    <t>Начальная (максимальная ) цена контракта включает в себя расходы:</t>
  </si>
  <si>
    <t>- затраты на оплату труда рабочих строителей;</t>
  </si>
  <si>
    <t>-затраты на эксплуатацию машин и механизмов;</t>
  </si>
  <si>
    <t>-накладные расходы;</t>
  </si>
  <si>
    <t>-сметную прибыль;</t>
  </si>
  <si>
    <t>-индекс прогнозной инфляции для пересчета из уровня цен на дату определения НМЦК в уровень цен соответствующего периода выполнения работ.</t>
  </si>
  <si>
    <t>Приложение:</t>
  </si>
  <si>
    <t>Расчет начальной (максимальной) цены контракта.</t>
  </si>
  <si>
    <t>по адресу:</t>
  </si>
  <si>
    <t>Основания для расчета:</t>
  </si>
  <si>
    <t xml:space="preserve">Индекс фактической инфляции* </t>
  </si>
  <si>
    <t>Стоимость работ в ценах на дату формирования начальной (максимальной) цены контракта</t>
  </si>
  <si>
    <t>Индекс прогнозной инфляции на период выполнения работ</t>
  </si>
  <si>
    <t>Начальная (максимальная) цена контракта с учетом индекса прогнозной инфляции на период выполнения работ</t>
  </si>
  <si>
    <t>Итого:</t>
  </si>
  <si>
    <t>Стоимость с учетом НДС</t>
  </si>
  <si>
    <t>*Индекс фактической инфляции по данным Росстата от цен  сметной документации до даты формирования НМЦК</t>
  </si>
  <si>
    <t>Начало работ</t>
  </si>
  <si>
    <t>Окончание работ</t>
  </si>
  <si>
    <t>1.2</t>
  </si>
  <si>
    <t xml:space="preserve">В случае отсутствия информации о величине индекса фактической инфляции на месяц, предшествующий дате определения НМЦК, для расчета принимается индекс фактической инфляции в размере, установленном для последнего опубликованного месяца </t>
  </si>
  <si>
    <t>Продолжительность, дней (календарных)</t>
  </si>
  <si>
    <t>т</t>
  </si>
  <si>
    <t>шт</t>
  </si>
  <si>
    <t/>
  </si>
  <si>
    <t>[должность, подпись (инициалы, фамилия)]</t>
  </si>
  <si>
    <t>Приложение № 3</t>
  </si>
  <si>
    <t>Наименование программного продукта</t>
  </si>
  <si>
    <t xml:space="preserve">Наименование редакции сметных нормативов  </t>
  </si>
  <si>
    <t xml:space="preserve">Реквизиты приказа  Минстроя России  об утверждении дополнений и изменений к сметным нормативам 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</si>
  <si>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</si>
  <si>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</si>
  <si>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</si>
  <si>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</si>
  <si>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</si>
  <si>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</si>
  <si>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</si>
  <si>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</si>
  <si>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</si>
  <si>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</si>
  <si>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</si>
  <si>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</si>
  <si>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</si>
  <si>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</si>
  <si>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</si>
  <si>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</si>
  <si>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</si>
  <si>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</si>
  <si>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</si>
  <si>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</si>
  <si>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</si>
  <si>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</si>
  <si>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</si>
  <si>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</si>
  <si>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</si>
  <si>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</si>
  <si>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Обоснование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</si>
  <si>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</si>
  <si>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</si>
  <si>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</si>
  <si>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</si>
  <si>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</si>
  <si>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</si>
  <si>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</si>
  <si>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</si>
  <si>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</si>
  <si>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</si>
  <si>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Итого прямые затраты</t>
  </si>
  <si>
    <t>ФОТ</t>
  </si>
  <si>
    <t>%</t>
  </si>
  <si>
    <t>Всего по позиции</t>
  </si>
  <si>
    <t>2</t>
  </si>
  <si>
    <t>3</t>
  </si>
  <si>
    <t>4</t>
  </si>
  <si>
    <t>5</t>
  </si>
  <si>
    <t>6</t>
  </si>
  <si>
    <t>7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</si>
  <si>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</si>
  <si>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</si>
  <si>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</si>
  <si>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</si>
  <si>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</si>
  <si>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>8</t>
  </si>
  <si>
    <t>9</t>
  </si>
  <si>
    <t>Итоги по смете:</t>
  </si>
  <si>
    <t xml:space="preserve">     Всего прямые затраты (справочно)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</si>
  <si>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</si>
  <si>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</si>
  <si>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</si>
  <si>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смете</t>
  </si>
  <si>
    <t>Составил:</t>
  </si>
  <si>
    <t>Проверил:</t>
  </si>
  <si>
    <t>(Постановление Правительства РФ от 02.10.2002 N 729</t>
  </si>
  <si>
    <t>Всего:</t>
  </si>
  <si>
    <t>ЭМ</t>
  </si>
  <si>
    <t>ОТм(ЗТм)</t>
  </si>
  <si>
    <t>чел.-ч</t>
  </si>
  <si>
    <t>4-100-060</t>
  </si>
  <si>
    <t xml:space="preserve">ОТм(Зтм) Средний разряд машинистов 6 </t>
  </si>
  <si>
    <t>100 шт</t>
  </si>
  <si>
    <t>ОТ(ЗТ)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</si>
  <si>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</si>
  <si>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</si>
  <si>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</si>
  <si>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</si>
  <si>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10</t>
  </si>
  <si>
    <t>11</t>
  </si>
  <si>
    <t>М</t>
  </si>
  <si>
    <t>кг</t>
  </si>
  <si>
    <t>маш.-ч</t>
  </si>
  <si>
    <t>91.05.05-015</t>
  </si>
  <si>
    <t>Краны на автомобильном ходу, грузоподъемность 16 т</t>
  </si>
  <si>
    <t>91.17.04-233</t>
  </si>
  <si>
    <t>Аппараты сварочные для ручной дуговой сварки, сварочный ток до 350 А</t>
  </si>
  <si>
    <t>01.7.03.04-0001</t>
  </si>
  <si>
    <t>Электроэнергия</t>
  </si>
  <si>
    <t>кВт-ч</t>
  </si>
  <si>
    <t>01.7.11.07-0227</t>
  </si>
  <si>
    <t>Электроды сварочные для сварки низколегированных и углеродистых сталей УОНИ 13/45, Э42А, диаметр 4-5 мм</t>
  </si>
  <si>
    <t xml:space="preserve"> </t>
  </si>
  <si>
    <t>ЛОКАЛЬНЫЙ СМЕТНЫЙ РАСЧЕТ (СМЕТА) № 1</t>
  </si>
  <si>
    <t>Разработал:</t>
  </si>
  <si>
    <t>Согласовал:</t>
  </si>
  <si>
    <t>Директор Департамента развития инфраструктуры</t>
  </si>
  <si>
    <t>А.Ю. Татаринов</t>
  </si>
  <si>
    <t>объект:</t>
  </si>
  <si>
    <t>Расчет индекса прогнозной инфляции</t>
  </si>
  <si>
    <t>Производство работ осуществляется в горной местности: на высоте свыше 1500 до 2500 м над уровнем моря ОЗП=1,25; ЗПМ=1,25</t>
  </si>
  <si>
    <t>1-100-40</t>
  </si>
  <si>
    <t>Средний разряд работы 4,0</t>
  </si>
  <si>
    <t>421/пр_2020_п.75_пп.а</t>
  </si>
  <si>
    <t xml:space="preserve">Вспомогательные ненормируемые материальные ресурсы </t>
  </si>
  <si>
    <t>01.7.15.03-0042</t>
  </si>
  <si>
    <t>Болты с гайками и шайбами строительные</t>
  </si>
  <si>
    <t>100 м</t>
  </si>
  <si>
    <t>м</t>
  </si>
  <si>
    <t>5.1</t>
  </si>
  <si>
    <t>6.1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</si>
  <si>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</si>
  <si>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</si>
  <si>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</si>
  <si>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</si>
  <si>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</si>
  <si>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</si>
  <si>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</si>
  <si>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>10.1</t>
  </si>
  <si>
    <t>Индекс прогнозной инфляции</t>
  </si>
  <si>
    <t>Строительно-монтажные работы</t>
  </si>
  <si>
    <t>Объект закупки:</t>
  </si>
  <si>
    <t>Пусконаладочные работы</t>
  </si>
  <si>
    <t>Оборудование</t>
  </si>
  <si>
    <t>1.3</t>
  </si>
  <si>
    <t>12</t>
  </si>
  <si>
    <t>13</t>
  </si>
  <si>
    <t>14</t>
  </si>
  <si>
    <t>15</t>
  </si>
  <si>
    <t>1000 м</t>
  </si>
  <si>
    <t>20</t>
  </si>
  <si>
    <t>Ведомость объемов работ</t>
  </si>
  <si>
    <t>1-100-42</t>
  </si>
  <si>
    <t>Средний разряд работы 4,2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</si>
  <si>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</si>
  <si>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</si>
  <si>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</si>
  <si>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</si>
  <si>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1-100-38</t>
  </si>
  <si>
    <t>Средний разряд работы 3,8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</si>
  <si>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</si>
  <si>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</si>
  <si>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</si>
  <si>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</si>
  <si>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14.4.02.04-0142</t>
  </si>
  <si>
    <t>Краска масляная МА-0115, мумия, сурик железный</t>
  </si>
  <si>
    <t>(Материалы для монтажных работ)</t>
  </si>
  <si>
    <t>08.3.08.02-0058</t>
  </si>
  <si>
    <t>Уголок стальной горячекатаный равнополочный, марки стали Ст3сп, Ст3пс, ширина полок 35-56 мм, толщина полки 3-5 мм</t>
  </si>
  <si>
    <t>12.1</t>
  </si>
  <si>
    <t>13.1</t>
  </si>
  <si>
    <t>01.7.19.04-0031</t>
  </si>
  <si>
    <t>Прокладки резиновые (пластина техническая прессованная)</t>
  </si>
  <si>
    <t>25.2.01.01-0014</t>
  </si>
  <si>
    <t>Бирки кабельные маркировочные пластмассовые У136</t>
  </si>
  <si>
    <t>(Оборудование)</t>
  </si>
  <si>
    <t>Производство работ осуществляется в горной местности: на высоте свыше 1500 до 2500 м над уровнем моря ОЗП=1,25</t>
  </si>
  <si>
    <t>3-200-01</t>
  </si>
  <si>
    <t>Инженер I категории</t>
  </si>
  <si>
    <t>3-200-02</t>
  </si>
  <si>
    <t>Инженер II категории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</si>
  <si>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</si>
  <si>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</si>
  <si>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</si>
  <si>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</si>
  <si>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3-200-03</t>
  </si>
  <si>
    <t>Инженер III категории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</si>
  <si>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</si>
  <si>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</si>
  <si>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</si>
  <si>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</si>
  <si>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</si>
  <si>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</si>
  <si>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>Период от даты определения НМЦК до даты окончания работ, мес.</t>
  </si>
  <si>
    <t xml:space="preserve">Приложение № 1 </t>
  </si>
  <si>
    <t xml:space="preserve">Сводная таблица результатов конъюнктурного анализа </t>
  </si>
  <si>
    <t>№ п.п.</t>
  </si>
  <si>
    <t>Полное наименование ресурса, затрат в обосновывающем документе</t>
  </si>
  <si>
    <t>Единица измерения ресурса, затрат в обосновывающем документе</t>
  </si>
  <si>
    <t>Затраты на перевозку</t>
  </si>
  <si>
    <t>Заготовительно-складские расходы</t>
  </si>
  <si>
    <t>Дополнительные затраты, предусмотренные пунктами 88, 117, 119–121 Методики</t>
  </si>
  <si>
    <t>Страна производителя оборудования, производственного и хозяйственного инвентаря</t>
  </si>
  <si>
    <t>КПП организации</t>
  </si>
  <si>
    <t>ИНН организации</t>
  </si>
  <si>
    <t>Статус организации - производитель (1) / поставщик (2)</t>
  </si>
  <si>
    <t>Наименование затрат</t>
  </si>
  <si>
    <t>2.1</t>
  </si>
  <si>
    <t>2.2</t>
  </si>
  <si>
    <t>3.1</t>
  </si>
  <si>
    <t>2%</t>
  </si>
  <si>
    <t>6.2</t>
  </si>
  <si>
    <t>9.1</t>
  </si>
  <si>
    <t>10.2</t>
  </si>
  <si>
    <t>11.1</t>
  </si>
  <si>
    <t>12.2</t>
  </si>
  <si>
    <t>(наименование должности)</t>
  </si>
  <si>
    <t>(подпись)</t>
  </si>
  <si>
    <t>(фамилия, имя, отчество (при наличии)</t>
  </si>
  <si>
    <t xml:space="preserve">- командировочные затраты (рассчитаны согласно Постановлению Правительства РФ от 02.10.2002 N 729) </t>
  </si>
  <si>
    <t xml:space="preserve">Раздел 1. </t>
  </si>
  <si>
    <t>Утверждено приказом Минстроя РФ № 421/пр от 4 августа 2020 г. в редакции приказа № 557/пр от 7 июля 2022 г.</t>
  </si>
  <si>
    <t>15. Республика Северная Осетия - Алания</t>
  </si>
  <si>
    <t>Республика Северная Осетия - Алания</t>
  </si>
  <si>
    <t>ВТРК "Мамисон"</t>
  </si>
  <si>
    <t>Шкаф (пульт) управления навесной, высота, ширина и глубина: до 600х600х350 мм</t>
  </si>
  <si>
    <t>91.04.01-041</t>
  </si>
  <si>
    <t>Молотки бурильные легкие при работе от передвижных компрессорных установок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</si>
  <si>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</si>
  <si>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</si>
  <si>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Дата формирования НМЦК**</t>
  </si>
  <si>
    <t>421/пр_2020_прил.10_т.2_п.2.1_гр.4</t>
  </si>
  <si>
    <t xml:space="preserve">     Строительные работы</t>
  </si>
  <si>
    <t>Объем=1+1</t>
  </si>
  <si>
    <t>Документ</t>
  </si>
  <si>
    <t>Версия</t>
  </si>
  <si>
    <t>Наименование стройки</t>
  </si>
  <si>
    <t>Мамисон. ЛП с галереей - 72 м</t>
  </si>
  <si>
    <t>Наименование объекта капитального строительства</t>
  </si>
  <si>
    <t>Ведомость объемов работ №</t>
  </si>
  <si>
    <t>ВОР №1</t>
  </si>
  <si>
    <t>Основание((наименование раздела (подраздела) ПД))</t>
  </si>
  <si>
    <t>Технологические решения</t>
  </si>
  <si>
    <t>Дата составления</t>
  </si>
  <si>
    <t>Составил ФИО</t>
  </si>
  <si>
    <t>Бурмистров И.А.</t>
  </si>
  <si>
    <t>Составил должность</t>
  </si>
  <si>
    <t>Инженер ПТО</t>
  </si>
  <si>
    <t>Наименование работ, ресурсов, затрат по проекту</t>
  </si>
  <si>
    <t>Ед. изм.</t>
  </si>
  <si>
    <t>Объем работ / Количество</t>
  </si>
  <si>
    <t>Формула расчета объемов работ и расхода материалов, потребности ресурсов</t>
  </si>
  <si>
    <t>Дополнительная информация (комментарий).</t>
  </si>
  <si>
    <t>Раздел: 1.  "Технологические решения"</t>
  </si>
  <si>
    <t>Установка приводной станции</t>
  </si>
  <si>
    <t>к-кт</t>
  </si>
  <si>
    <t>Установка обводной станции</t>
  </si>
  <si>
    <t>Монтаж секций ленточного подъемника</t>
  </si>
  <si>
    <t>23*1</t>
  </si>
  <si>
    <t>Регулировка секций ленточного подъемника</t>
  </si>
  <si>
    <t>комп.</t>
  </si>
  <si>
    <t>Монтаж секционных рольгангов</t>
  </si>
  <si>
    <t>шт.</t>
  </si>
  <si>
    <t>23*2</t>
  </si>
  <si>
    <t>Монтаж соединительных рольгангов</t>
  </si>
  <si>
    <t>23+2-1</t>
  </si>
  <si>
    <t>Монтаж конвеерного полотна</t>
  </si>
  <si>
    <t>Стягивание конвеерного полотна</t>
  </si>
  <si>
    <t>Установка боковых трапов под монтаж галереи</t>
  </si>
  <si>
    <t>Монтаж секций галереи ленточного подъемника</t>
  </si>
  <si>
    <t>ВОР №2</t>
  </si>
  <si>
    <t>Пусконаладочные работы ЛП</t>
  </si>
  <si>
    <t>Ссылка на чертежи, спецификации в проектной документации</t>
  </si>
  <si>
    <t>Наименование файла</t>
  </si>
  <si>
    <t>Номер страниц (через пробел)</t>
  </si>
  <si>
    <t>Раздел: 1. ПНР ленточного подъемника №1</t>
  </si>
  <si>
    <t>Конвейеры ленточные, скорость ленты - 0,7 м/с, ширина ленты - 600 мм, длина 72 метра</t>
  </si>
  <si>
    <t>2911-2023-ПНР.ЛП</t>
  </si>
  <si>
    <t>2911-2023-ПНР.ЛП.pdf</t>
  </si>
  <si>
    <t>3 4</t>
  </si>
  <si>
    <t>Проверка цепи между заземлителями и заземляемыми элементами. Проверка элементов заземляющего устройства</t>
  </si>
  <si>
    <t>Шкаф приводной станции, шкаф обводной станции, рама ленточного подъемника</t>
  </si>
  <si>
    <t>Измерение сопротивления заземляющих устройств</t>
  </si>
  <si>
    <t>Контур зазмеления</t>
  </si>
  <si>
    <t xml:space="preserve">Измерение сопротивления растеканию тока: контура с диагональю до 20 м </t>
  </si>
  <si>
    <t>измерение</t>
  </si>
  <si>
    <t>Проверка цепи фаза – нуль в электроустановках до 1 кВ с системой TN</t>
  </si>
  <si>
    <t>Силовой кабель от ПЧ до электродвигателя</t>
  </si>
  <si>
    <t xml:space="preserve">Проверка целостности и фазировки жил кабеля </t>
  </si>
  <si>
    <t>Измерение сопротивления изоляции кабеля</t>
  </si>
  <si>
    <t>1+1</t>
  </si>
  <si>
    <t>Силовой кабель от ПЧ до электродвигателя
Контрольный кабель между приводной и обводной станциями</t>
  </si>
  <si>
    <t>Проверка выключателя трехполюсный напряжением до 1 кВ: с электромагнитным, тепловым или комбинированным расцепителем (без проверки расцепителя) ток до 200А</t>
  </si>
  <si>
    <t>Автомат на 63А-1 шт</t>
  </si>
  <si>
    <t xml:space="preserve">Проверка работы электродвигателя (переменного тока) под нагрузкой </t>
  </si>
  <si>
    <t xml:space="preserve">Электропривод привод </t>
  </si>
  <si>
    <t>Проверку работоспособности контроллеров. Функциональная группа управления дискретная бесконтактная с общим числом элементов и числом "вход/выход": до 30</t>
  </si>
  <si>
    <t>26 дискертных входов/выходов</t>
  </si>
  <si>
    <t>ВОР №3</t>
  </si>
  <si>
    <t>Электроснабжение ЛП и монтаж электрооборудования</t>
  </si>
  <si>
    <t>Дополнительная информация (комментарий)</t>
  </si>
  <si>
    <t>Раздел 1.  Монтаж электрооборудования Ленточного подъемника</t>
  </si>
  <si>
    <t>Монтаж шкафа управления приводной станции А1 1000х600х400 (ВхШхГ) "СКАДО" (без учета стоимости материала)</t>
  </si>
  <si>
    <t>Шкаф управления приводной станции А1 1000х600х400 (ВхШхГ) "СКАДО" (без учета стоимости материала)</t>
  </si>
  <si>
    <t>Монтаж шкафа управления обводной станции А2 300х400х400 (ВхШхГ) "СКАДО" (без учета стоимости материала)</t>
  </si>
  <si>
    <t>Шкаф управления приводной станции А1 300х400х400 (ВхШхГ) "СКАДО" (без учета стоимости материала)</t>
  </si>
  <si>
    <t>Подключение Мотор-редуктора цилиндрический с асинхронным двигателем с к.з. ротором 30 кВт, 380В, 50 Гц</t>
  </si>
  <si>
    <t>Мотор-редуктор цилиндрический с асинхронным двигателем с к.з. ротором 30 кВт, 380В, 50 Гц</t>
  </si>
  <si>
    <t>Монтаж кабеля контрольного с медными жилами КГВВ, сечением 24х1 мм2</t>
  </si>
  <si>
    <t>Кабель контрольный с медными жилами КГВВ, сечением 24х1 мм2</t>
  </si>
  <si>
    <t>Раздел 2. Электроснабжение Ленточного подъемника</t>
  </si>
  <si>
    <t>Разработка грунта в траншеях глубиной до 1 м (длина траншеи 180 п.м.)</t>
  </si>
  <si>
    <t>м3</t>
  </si>
  <si>
    <t>( 0.5 + 0.5 ) / 2 * 1 * 180</t>
  </si>
  <si>
    <t xml:space="preserve">Устройство подушки из песка/мелкопросеянной земли в траншеи </t>
  </si>
  <si>
    <t>( 0.5 + 0.5 ) / 2 * 0.2 * 180</t>
  </si>
  <si>
    <t>Песок/мелкопросеянная земля</t>
  </si>
  <si>
    <t>Засыпка местным грунтом траншей</t>
  </si>
  <si>
    <t>Прокладка ленты сигнальной ЛСЭ-150</t>
  </si>
  <si>
    <t>180+30</t>
  </si>
  <si>
    <t>Монтаж кабеля ВБбШвнг-LS 5х25 в траншее</t>
  </si>
  <si>
    <t>ГРАНД-Смета, версия 2026.1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</si>
  <si>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</si>
  <si>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</si>
  <si>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</si>
  <si>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</si>
  <si>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Постановление Правительства Республики Северная Осетия-Алания от 07.04.2026 № 109</t>
  </si>
  <si>
    <t>Ленточный подъемник</t>
  </si>
  <si>
    <t>II квартал 2026 года</t>
  </si>
  <si>
    <t>Конвейер ленточный стационарный, с лентой шириной: 650 мм, длина 80 м</t>
  </si>
  <si>
    <t>571/пр_2022_п.49_т.1_стр.6_стб.4</t>
  </si>
  <si>
    <t>Коэффициент изменения массы оборудования: 1,71-1,80 ПЗ=1,4 (ОЗП=1,4; ЭМ=1,4 к расх.; ЗПМ=1,4; МАТ=1,4 к расх.; ТЗ=1,4; ТЗМ=1,4)</t>
  </si>
  <si>
    <t>91.06.03-055</t>
  </si>
  <si>
    <t>Лебедки электрические тяговым усилием 19,62 кН (2 т)</t>
  </si>
  <si>
    <t>91.06.05-017</t>
  </si>
  <si>
    <t>Автопогрузчики вилочные, грузоподъемность 10 т</t>
  </si>
  <si>
    <t>4-100-050</t>
  </si>
  <si>
    <t xml:space="preserve">ОТм(Зтм) Средний разряд машинистов 5 </t>
  </si>
  <si>
    <t>91.14.02-002</t>
  </si>
  <si>
    <t>Автомобили бортовые, грузоподъемность до 8 т</t>
  </si>
  <si>
    <t>Н</t>
  </si>
  <si>
    <t>999-0005</t>
  </si>
  <si>
    <t>Масса</t>
  </si>
  <si>
    <t>Пр/812-044.0-1</t>
  </si>
  <si>
    <t>НР Подъемно-транспортное оборудование</t>
  </si>
  <si>
    <t>Пр/774-044.0</t>
  </si>
  <si>
    <t>СП Подъемно-транспортное оборудование</t>
  </si>
  <si>
    <t>Итоги по разделу 1  :</t>
  </si>
  <si>
    <t xml:space="preserve">Всего по разделу 1 </t>
  </si>
  <si>
    <t xml:space="preserve">     справочно:</t>
  </si>
  <si>
    <t xml:space="preserve">          Затраты труда рабочих</t>
  </si>
  <si>
    <t>392</t>
  </si>
  <si>
    <t xml:space="preserve">          Затраты труда машинистов</t>
  </si>
  <si>
    <t>7,238</t>
  </si>
  <si>
    <t xml:space="preserve">          Оборудование заказчика</t>
  </si>
  <si>
    <t xml:space="preserve">               Оборудование</t>
  </si>
  <si>
    <t>ЛОКАЛЬНЫЙ СМЕТНЫЙ РАСЧЕТ (СМЕТА) № 2</t>
  </si>
  <si>
    <t>ГЭСНп04-02-002-06</t>
  </si>
  <si>
    <t>Конвейер ленточный стационарный, скорость ленты - 0,8-3,15 м/с, ширина ленты - 650 мм, длина: до 80 м</t>
  </si>
  <si>
    <t>421/пр_2020_прил.10_т.8_п.2.1_гр.3</t>
  </si>
  <si>
    <t>2-100-05</t>
  </si>
  <si>
    <t>Рабочий 5 разряда</t>
  </si>
  <si>
    <t>2-100-06</t>
  </si>
  <si>
    <t>Рабочий 6 разряда</t>
  </si>
  <si>
    <t>НР Пусконаладочные работы: 'вхолостую' - 55%, 'под нагрузкой' - 45%</t>
  </si>
  <si>
    <t>СП Пусконаладочные работы: 'вхолостую' - 55%, 'под нагрузкой' - 45%</t>
  </si>
  <si>
    <t>ГЭСНп01-11-011-01</t>
  </si>
  <si>
    <t>Проверка наличия цепи между заземлителями и заземленными элементами</t>
  </si>
  <si>
    <t>100 измерений</t>
  </si>
  <si>
    <t>Объем=3 / 100</t>
  </si>
  <si>
    <t>ГЭСНп01-11-010-01</t>
  </si>
  <si>
    <t>Измерение сопротивления растеканию тока: заземлителя</t>
  </si>
  <si>
    <t>ГЭСНп01-11-010-02</t>
  </si>
  <si>
    <t>Измерение сопротивления растеканию тока: контура с диагональю до 20 м</t>
  </si>
  <si>
    <t>ГЭСНп01-11-013-01</t>
  </si>
  <si>
    <t>Замер полного сопротивления цепи "фаза-нуль"</t>
  </si>
  <si>
    <t>ГЭСНп01-11-024-01</t>
  </si>
  <si>
    <t>Фазировка электрической линии или трансформатора с сетью напряжением: до 1 кВ</t>
  </si>
  <si>
    <t>ГЭСНп01-11-028-01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</si>
  <si>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t>
  </si>
  <si>
    <t>ГЭСНп01-03-002-05</t>
  </si>
  <si>
    <t>Выключатель трехполюсный напряжением до 1 кВ с: электромагнитным, тепловым или комбинированным расцепителем, номинальный ток до 200 А</t>
  </si>
  <si>
    <t>ОП п.1.1.27</t>
  </si>
  <si>
    <t>При невыполнении проверки срабатывания расцепителей ОЗП=0,5; ТЗ=0,5</t>
  </si>
  <si>
    <t>2-100-04</t>
  </si>
  <si>
    <t>Рабочий 4 разряда</t>
  </si>
  <si>
    <t>3-100-02</t>
  </si>
  <si>
    <t>Техник II категории</t>
  </si>
  <si>
    <t>ГЭСНп01-07-001-01</t>
  </si>
  <si>
    <t>Электродвигатель асинхронный: с короткозамкнутым ротором, напряжением до 1 кВ</t>
  </si>
  <si>
    <t>3-100-01</t>
  </si>
  <si>
    <t>Техник I категории</t>
  </si>
  <si>
    <t>ГЭСНп01-09-012-03</t>
  </si>
  <si>
    <t>Функциональная группа управления дискретная бесконтактная с общим числом элементов и числом "вход-выход": до 30</t>
  </si>
  <si>
    <t>203,6488</t>
  </si>
  <si>
    <t xml:space="preserve">          ПНР "вхолостую"</t>
  </si>
  <si>
    <t>421/пр_2020_прил.8_п.4_гр.6</t>
  </si>
  <si>
    <t xml:space="preserve">                    Подъемно-транспортное оборудование</t>
  </si>
  <si>
    <t>55</t>
  </si>
  <si>
    <t>421/пр_2020_прил.8_п.1_гр.6</t>
  </si>
  <si>
    <t xml:space="preserve">                    Электротехнические устройства</t>
  </si>
  <si>
    <t>80</t>
  </si>
  <si>
    <t xml:space="preserve">          ПНР "под нагрузкой"</t>
  </si>
  <si>
    <t>421/пр_2020_прил.8_п.4_гр.7</t>
  </si>
  <si>
    <t>45</t>
  </si>
  <si>
    <t>421/пр_2020_прил.8_п.1_гр.7</t>
  </si>
  <si>
    <t>Раздел 1. Монтаж элекрооборудования ленточного подъемника</t>
  </si>
  <si>
    <t>ГЭСНм08-03-573-06
Монтаж шкафа управления приводной станции А1 1000х600х400 (ВхШхГ)</t>
  </si>
  <si>
    <t>Шкаф (пульт) управления навесной, высота, ширина и глубина: до 1200х600х500 мм</t>
  </si>
  <si>
    <t>2
*
О</t>
  </si>
  <si>
    <t>Шкаф управления приводной станции А1 1000х600х400 (ВхШхГ) "СКАДО"</t>
  </si>
  <si>
    <t>ГЭСНм08-03-573-04
Монтаж шкафа управления обводной станции А2 300х400х400 (ВхШхГ)</t>
  </si>
  <si>
    <t>4
*
О</t>
  </si>
  <si>
    <t>Шкаф управления обводной станции А1 300х400х400 (ВхШхГ) "СКАДО"</t>
  </si>
  <si>
    <t>ГЭСНм11-08-001-03
(Подключение Мотор-редуктора цилиндрического с асинхронным двигателем с к.з. ротором 30 кВт, 380В, 50 Гц)</t>
  </si>
  <si>
    <t>Присоединение к приборам концов жил электрических проводок под винт: без изготовления колец с облуживанием</t>
  </si>
  <si>
    <t>Объем=5 / 100</t>
  </si>
  <si>
    <t>1-100-44</t>
  </si>
  <si>
    <t>Средний разряд работы 4,4</t>
  </si>
  <si>
    <t>01.3.01.07-0009</t>
  </si>
  <si>
    <t>Спирт этиловый ректификованный технический, сорт I</t>
  </si>
  <si>
    <t>01.3.05.11-0001</t>
  </si>
  <si>
    <t>Дихлорэтан технический, сорт I</t>
  </si>
  <si>
    <t>01.3.05.17-0002</t>
  </si>
  <si>
    <t>Канифоль сосновая</t>
  </si>
  <si>
    <t>10.3.02.03-0013</t>
  </si>
  <si>
    <t>Припои оловянно-свинцовые бессурьмянистые, марка ПОС61</t>
  </si>
  <si>
    <t>24.3.01.01-0005</t>
  </si>
  <si>
    <t>Трубка полихлорвиниловая электромонтажная, толщина стенки 0,6 мм</t>
  </si>
  <si>
    <t>*
О</t>
  </si>
  <si>
    <t>ГЭСНм08-04-744-17</t>
  </si>
  <si>
    <t>Кабель контрольный с креплением по всей длине, масса 1 м кабеля: до 1 кг</t>
  </si>
  <si>
    <t>Объем=78 / 100</t>
  </si>
  <si>
    <t>91.06.03-061</t>
  </si>
  <si>
    <t>Лебедки электрические тяговым усилием до 12,26 кН (1,25 т)</t>
  </si>
  <si>
    <t>01.7.07.29-0194</t>
  </si>
  <si>
    <t>Композиция органосиликатная атмосферостойкая для защиты металлоконструкций, облицовочных строительных материалов, фасадов зданий и сооружений, цветная</t>
  </si>
  <si>
    <t>01.7.15.06-0121</t>
  </si>
  <si>
    <t>Гвозди стальные строительные, диаметр 1,6 мм, длина 50 мм</t>
  </si>
  <si>
    <t>11.1.03.05-0065</t>
  </si>
  <si>
    <t>Доска необрезная хвойных пород, естественной влажности, длина 2-6,5 м, ширина 100-250, толщина 30-50 мм, сорт III</t>
  </si>
  <si>
    <t>23.3.06.04-0006</t>
  </si>
  <si>
    <t>Трубы стальные сварные неоцинкованные водогазопроводные с резьбой, легкие, номинальный диаметр 20 мм, толщина стенки 2,5 мм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</si>
  <si>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</si>
  <si>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</si>
  <si>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</si>
  <si>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</si>
  <si>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ТЦ_21.1.00.00_78_7807260480_27.05.2026_02_1.1
КА п.1.1</t>
  </si>
  <si>
    <t>Кабель контрольный гибкий с медными жилами КГВВ 25х1 мм2</t>
  </si>
  <si>
    <t>Объем=0,78*102</t>
  </si>
  <si>
    <t>Итоги по разделу 1 Монтаж элекрооборудования ленточного подъемника :</t>
  </si>
  <si>
    <t>Всего по разделу 1 Монтаж элекрооборудования ленточного подъемника</t>
  </si>
  <si>
    <t xml:space="preserve">          Материальные ресурсы, отсутствующие в ФРСН</t>
  </si>
  <si>
    <t>34,899</t>
  </si>
  <si>
    <t>0,9736</t>
  </si>
  <si>
    <t xml:space="preserve">                    Мотор-редуктор цилиндрический с асинхронным двигателем с к.з. ротором 30 кВт, 380В, 50 Гц, "шт." Кол-во: 1</t>
  </si>
  <si>
    <t xml:space="preserve">                    Шкаф управления обводной станции А1 300х400х400 (ВхШхГ) "СКАДО", "шт." Кол-во: 1</t>
  </si>
  <si>
    <t xml:space="preserve">                    Шкаф управления приводной станции А1 1000х600х400 (ВхШхГ) "СКАДО", "шт." Кол-во: 1</t>
  </si>
  <si>
    <t xml:space="preserve">                    Всего</t>
  </si>
  <si>
    <t>Раздел 2. Электроснабжение ленточного подъемника</t>
  </si>
  <si>
    <t>ГЭСН01-01-009-24
Разработка грунта в траншеях глубиной до 1 м (длина траншеи 180 п.м.)</t>
  </si>
  <si>
    <t>Разработка траншей экскаватором «обратная лопата» с ковшом вместимостью 0,25 м3, группа грунтов: 3</t>
  </si>
  <si>
    <t>1000 м3</t>
  </si>
  <si>
    <t>Объем=((0,5+0,5)/2*1*180) / 1000</t>
  </si>
  <si>
    <t>91.01.05-106</t>
  </si>
  <si>
    <t>Экскаваторы одноковшовые дизельные на пневмоколесном ходу, объем ковша 0,25 м3</t>
  </si>
  <si>
    <t>Пр/812-001.1-1</t>
  </si>
  <si>
    <t>НР Земляные работы, выполняемые механизированным способом</t>
  </si>
  <si>
    <t>Пр/774-001.1</t>
  </si>
  <si>
    <t>СП Земляные работы, выполняемые механизированным способом</t>
  </si>
  <si>
    <t>ГЭСНм08-02-142-01</t>
  </si>
  <si>
    <t>Устройство постели при одном кабеле в траншее</t>
  </si>
  <si>
    <t>Объем=(180+30) / 100</t>
  </si>
  <si>
    <t>ФСБЦ-02.3.01.02-1114
Сплит-форма Республика Северная Осетия - Алания на 2 квартал 2026 года.xlsx</t>
  </si>
  <si>
    <t>Песок природный для строительных работ II класс, очень мелкий</t>
  </si>
  <si>
    <t>Объем=(0,5+0,5)/2*0,2*180</t>
  </si>
  <si>
    <t>ФСБЦ-02.3.01.02-1114</t>
  </si>
  <si>
    <t xml:space="preserve">Песок природный для строительных работ II класс, очень мелкий </t>
  </si>
  <si>
    <t>ФСБЦ-02.3.01.02-1114_02-15-1-01-0030</t>
  </si>
  <si>
    <t xml:space="preserve"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 </t>
  </si>
  <si>
    <t>1т груза</t>
  </si>
  <si>
    <t>ФСБЦ-02.3.01.02-1114_02-15-1-01-0064</t>
  </si>
  <si>
    <t xml:space="preserve"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64 км </t>
  </si>
  <si>
    <t>ГЭСНм08-02-141-02
Монтаж кабеля ВБбШвнг-LS 5х25 в траншее</t>
  </si>
  <si>
    <t>Кабель до 35 кВ в готовых траншеях без покрытий, масса 1 м: свыше 1 до 2 кг</t>
  </si>
  <si>
    <t>91.06.01-003</t>
  </si>
  <si>
    <t>Домкраты гидравлические, грузоподъемность 63-100 т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</si>
  <si>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</si>
  <si>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</si>
  <si>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</si>
  <si>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08.3.07.01-0052</t>
  </si>
  <si>
    <t>Прокат стальной горячекатаный полосовой, марки стали Ст3сп, Ст3пс, размеры 50х5 мм</t>
  </si>
  <si>
    <t>14.4.03.03-0002</t>
  </si>
  <si>
    <t>Лак битумный БТ-123</t>
  </si>
  <si>
    <t>ФСБЦ-21.1.06.09-0032
(ВБбШвнг-LS 5х25)
Сплит-форма Республика Северная Осетия - Алания на 2 квартал 2026 года.xlsx</t>
  </si>
  <si>
    <t>Кабель силовой с медными жилами ВБШвнг(A)-LS 5х25ок(N, PE)-660</t>
  </si>
  <si>
    <t>Объем=2,1/10*1,02</t>
  </si>
  <si>
    <t>ФСБЦ-21.1.06.09-0032</t>
  </si>
  <si>
    <t xml:space="preserve">Кабель силовой с медными жилами ВБШвнг(A)-LS 5х25ок(N, PE)-660 </t>
  </si>
  <si>
    <t>ФСБЦ-21.1.06.09-0032_01-20-3-01-0030</t>
  </si>
  <si>
    <t xml:space="preserve">Перевозка грузов III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 </t>
  </si>
  <si>
    <t>ФСБЦ-21.1.06.09-0032_01-20-3-01-0100</t>
  </si>
  <si>
    <t xml:space="preserve">Перевозка грузов III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100 км </t>
  </si>
  <si>
    <t>ГЭСНм08-02-143-05
ЛСЭ-150</t>
  </si>
  <si>
    <t>Покрытие кабеля, проложенного в траншее: лентой сигнальной</t>
  </si>
  <si>
    <t>1-100-23</t>
  </si>
  <si>
    <t>Средний разряд работы 2,3</t>
  </si>
  <si>
    <t>ФСБЦ-01.7.06.08-0011
Сплит-форма Республика Северная Осетия - Алания на 2 квартал 2026 года.xlsx</t>
  </si>
  <si>
    <t>Лента сигнальная полиэтиленовая ЛСЭ-150, длина 100 м, ширина 150 мм</t>
  </si>
  <si>
    <t>Объем=210/100</t>
  </si>
  <si>
    <t>ГЭСН01-01-009-23
Засыпка местным грунтом траншей</t>
  </si>
  <si>
    <t>Разработка траншей экскаватором «обратная лопата» с ковшом вместимостью 0,25 м3, группа грунтов: 2</t>
  </si>
  <si>
    <t>Объем=72 / 1000</t>
  </si>
  <si>
    <t>Итоги по разделу 2 Электроснабжение ленточного подъемника :</t>
  </si>
  <si>
    <t>Всего по разделу 2 Электроснабжение ленточного подъемника</t>
  </si>
  <si>
    <t>35,154</t>
  </si>
  <si>
    <t>19,0617</t>
  </si>
  <si>
    <t>70,053</t>
  </si>
  <si>
    <t>20,0353</t>
  </si>
  <si>
    <t>Утверждено приказом № 421 от 4 августа 2020 г. Минстроя РФ в редакции приказа № 30/пр от 23 января 2025 г.</t>
  </si>
  <si>
    <t xml:space="preserve">Уровень цен составления сметной документации </t>
  </si>
  <si>
    <t xml:space="preserve">Ценовая зона субъекта Российской Федерации </t>
  </si>
  <si>
    <t>Номер по порядку</t>
  </si>
  <si>
    <t>Код строительного ресурса</t>
  </si>
  <si>
    <t>Наименование ресурса, затрат в соответствии с проектной документацией</t>
  </si>
  <si>
    <t>Единица измерения ресурса, затрат в соответствии с проектной документацией</t>
  </si>
  <si>
    <t>Текущая отпускная цена за единицу измерения в обосновывающем документе с учетом НДС, рублей</t>
  </si>
  <si>
    <t>Текущая отпускная цена за единицу измерения в обосновывающем документе без учета НДС, рублей / Сметная цена строительного ресурса в базисном или текущем уровне цен, размещенная в ФГИС ЦС, применяемая при РИМ, рублей</t>
  </si>
  <si>
    <t>Месяц и год составления обосновывающего документа / Квартал (для сметных цен строительных ресурсов в текущем уровне цен и индексов по ГОСР, размещенных в ФГИС ЦС, применяемых при РИМ)</t>
  </si>
  <si>
    <t>Индекс фактической инфляции / 
Индекс по ГОСР</t>
  </si>
  <si>
    <t>Коэффициент пересчета в единицу измерения в соответствии с графой 5</t>
  </si>
  <si>
    <t>Текущая отпускная цена за единицу измерения без НДС, рублей в соответствии с графой 5 в уровне цен составления сметной документации</t>
  </si>
  <si>
    <t>Сметная цена без учета НДС, рублей за единицу измерения в соответствии 
с графой 5</t>
  </si>
  <si>
    <t>Полное и (или) сокращенное (при наличии) наименования производителя (поставщика)</t>
  </si>
  <si>
    <t>Гиперссылка на веб-сайт производителя (поставщика)</t>
  </si>
  <si>
    <t>Населенный пункт расположения склада производителя (поставщика)</t>
  </si>
  <si>
    <t xml:space="preserve">рублей за единицу измерения в соответствии с графой 5 без учета НДС </t>
  </si>
  <si>
    <t>рублей</t>
  </si>
  <si>
    <t>ТЦ_21.1.00.00_78_7807260480_27.05.2026_02_1.1</t>
  </si>
  <si>
    <t>Кабель силовой медный ГОСТ КГВВ 24x1,0</t>
  </si>
  <si>
    <t>05.2026</t>
  </si>
  <si>
    <t>ООО "НПО "ВОДА""</t>
  </si>
  <si>
    <t>Российская Федерация</t>
  </si>
  <si>
    <t>780701001</t>
  </si>
  <si>
    <t>7807260480</t>
  </si>
  <si>
    <t>https://gorkabel.ru/catalog/silovoy_mednyy_kabel/kabel_silovoy_mednyy_gost_kgvv_24x1_0/</t>
  </si>
  <si>
    <t>г. Санкт-Петербург</t>
  </si>
  <si>
    <t>ТЦ_21.1.00.00_77_710407240604_27.05.2026_02_1.2</t>
  </si>
  <si>
    <t>Кабель КГВВ 24x1,0</t>
  </si>
  <si>
    <t>ИП Аджиева Вера Владимировна</t>
  </si>
  <si>
    <t>710407240604</t>
  </si>
  <si>
    <t>https://www.elektro-company.ru/kabel-kgvv/24-1-0/</t>
  </si>
  <si>
    <t>г. Москва</t>
  </si>
  <si>
    <t>ТЦ_21.1.00.00_77_9723075205_27.05.2026_02_1.3</t>
  </si>
  <si>
    <t>ООО "ТОРГОВЫЙ ДОМ "ИКС КАБЕЛЬ"</t>
  </si>
  <si>
    <t>772601001</t>
  </si>
  <si>
    <t>9723075205</t>
  </si>
  <si>
    <t>https://xcabel.ru/products/kgvv-24x1-0</t>
  </si>
  <si>
    <t>Ленточный подъемник ВТРК "Мамисон"</t>
  </si>
  <si>
    <t>- налог на добавленную стоимость в размере 22%.</t>
  </si>
  <si>
    <t>- непредвиденные работы и затраты 3%;</t>
  </si>
  <si>
    <t>Начальная максимальная цена договора (далее - НМЦД) определена в соответствии с  Приказом Минстроя России от 23 декабря 2019 г. № 841/пр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в сфере градостроительной деятельности (за исключением территориального планирования); требованиями Положения о закупке, утвержденного  Приказом акционерного общества "КАВКАЗ.РФ" от 27.01.2026  № Пр-26-18.</t>
  </si>
  <si>
    <t>Расчет начальной максимальной цены выполнен ресурсным (сметным) методом ( п.2.1 Приложения № 12 к Регламенту закупочной деятельности в АО "КАВКАЗ.РФ", утвержденному приказом АО "КАВКАЗ.РФ" от 29.05.2025 №Пр-25-131).</t>
  </si>
  <si>
    <t>Цена работ учитывает все затраты Подрядчика для выполнения работ, включая основную заработную плату, эксплуатацию машин и механизмов, затраты на приобретение материальных ресурсов, накладные расходы, сметную прибыль, инфляционную составляющую.</t>
  </si>
  <si>
    <t>Локальный сметный расчет составлен на основании ведомости объемов работ  ресурсно-индексным методом в ценах 2 квартала 2026 г. с использованием сметной нормативной базы 2022 г.</t>
  </si>
  <si>
    <t xml:space="preserve">Индекс фактической инфляции по данным Росстата ("Строительство ", Российская Федерация) от цен утверждения сметной документации до даты формирования НМЦК; </t>
  </si>
  <si>
    <t>Прогнозный индекс инфляции для пересчета из уровня цен на дату определения НМЦК в уровень цен соответствующего периода реализации проекта определены по данным Минэкономразвития РФ согласно письму Министерства экономического развития РФ от 30.09.2025 № 37099-ПК/Д03и "О применении показателей прогноза социально-экономического развития Российской Федерации в целях ценообразования на продукцию, поставляемую по государственному оборонному заказу");</t>
  </si>
  <si>
    <t>Резерв средств на непредвиденные работы и затраты - 3 %</t>
  </si>
  <si>
    <t>Налог на добавленную стоимость - 22 %</t>
  </si>
  <si>
    <t>Начальник отдела ценообразования Управления проектов 
Департамента развития инфраструктуры</t>
  </si>
  <si>
    <t>Заместитель директора департамента 
по ценообразованию и сметному регулированию 
Департамента развития инфраструктуры</t>
  </si>
  <si>
    <t>И.В. Евдокимов</t>
  </si>
  <si>
    <t>НДС 22%</t>
  </si>
  <si>
    <t>Стоимость работ в ценах  сметной документации на
2 квартал 2026 г.</t>
  </si>
  <si>
    <t xml:space="preserve">** принята дата, следующая за периодом, в котором составлена сметная документация (2 квартал 2026 года). </t>
  </si>
  <si>
    <t>Республика Северная Осетия - Алания, Всесезонный туристско-рекреационный комплекс «Мамисон»</t>
  </si>
  <si>
    <t>Ведомость объемов работ № 3</t>
  </si>
  <si>
    <t>Ведомость объемов работ № 2</t>
  </si>
  <si>
    <t>Ведомость объемов работ № 1</t>
  </si>
  <si>
    <t>Индекс фактической инфляции</t>
  </si>
  <si>
    <t>Итого с учетом индексов-дефляторов на период проведения работ</t>
  </si>
  <si>
    <t>Командировочные затраты (суточные, проживание)</t>
  </si>
  <si>
    <t>Итого</t>
  </si>
  <si>
    <t>Налог на добавленную стоимость 22%</t>
  </si>
  <si>
    <t>Непредвиденные затраты 3%</t>
  </si>
  <si>
    <t>Итого с учетом непредвиденных затрат</t>
  </si>
  <si>
    <t>НДС-22%</t>
  </si>
  <si>
    <t>Номера сметных расчетов (смет) и позиций в сметных расчетах (сметах), относящиеся к соответствующим конструктивным решениям (элементам), комплексам (видам) работ</t>
  </si>
  <si>
    <t>Наименование конструктивных решений (элементов), комплексов (видов) работ</t>
  </si>
  <si>
    <t>Расчет начальной (максимальной) цены контракта при осуществлении закупки на выполнение подрядных работ</t>
  </si>
  <si>
    <t>ЛСР №1</t>
  </si>
  <si>
    <t>ЛСР №2</t>
  </si>
  <si>
    <t>ЛСР №3</t>
  </si>
  <si>
    <t>Кол-во (объем работ)</t>
  </si>
  <si>
    <t>комплекс</t>
  </si>
  <si>
    <t>Электроснабжение и монтаж электрооборудования</t>
  </si>
  <si>
    <t>Индекс Минэкономразвития РФ на 2026 г.  (Письмо Министерства экономического развития РФ от 30.09.2025 № 37099-ПК/Д03и)</t>
  </si>
  <si>
    <t>ЛОКАЛЬНЫЙ СМЕТНЫЙ РАСЧЕТ (СМЕТА) № 4</t>
  </si>
  <si>
    <t>Архитектурно-строительные решения</t>
  </si>
  <si>
    <t>Ведомость объемов работ №4</t>
  </si>
  <si>
    <t>ГЭСН01-01-018-03
(Разработка котлована под устройство основания под ленточный подъемник)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</si>
  <si>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3</t>
  </si>
  <si>
    <t>Объем=(69*2,5*0,44+(3*1,75*0,44)*2) / 1000</t>
  </si>
  <si>
    <t>91.01.05-084</t>
  </si>
  <si>
    <t>Экскаваторы одноковшовые дизельные на гусеничном ходу, объем ковша 0,4 м3</t>
  </si>
  <si>
    <t>02-15-1-03-0001
Сплит-форма Республика Северная Осетия - Алания на 2 квартал 2026 года.xlsx</t>
  </si>
  <si>
    <t>Перевозка грузов I класса автомобилями-самосвалами грузоподъемностью до 15 т по дорогам грунтовым, автозимникам на расстояние 1 км</t>
  </si>
  <si>
    <t>Объем=0,08052*1950</t>
  </si>
  <si>
    <t>421/пр_2020_п.52.1_пп.а</t>
  </si>
  <si>
    <t>При определении дополнительных затрат на перевозку грузов для строительства автомобильным транспортом в горной местности сверх расстояния, учтенного сметными ценами на материальные ресурсы и оборудование и индексами изменения сметной стоимости: на высоте свыше 1500 до 2500 м над уровнем моря ЭМ=1,25; ЗПМ=1,25; МАТ=1,25</t>
  </si>
  <si>
    <t>ГЭСН27-04-001-01</t>
  </si>
  <si>
    <t>Устройство подстилающих и выравнивающих слоев оснований: из песка</t>
  </si>
  <si>
    <t>100 м3</t>
  </si>
  <si>
    <t>Объем=((69*2,5*0,3+(3*1,75*0,27)*2)) / 100</t>
  </si>
  <si>
    <t>91.01.02-004</t>
  </si>
  <si>
    <t>Автогрейдеры среднего типа, мощность 99 кВт (135 л.с.)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</si>
  <si>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</si>
  <si>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</si>
  <si>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91.08.03-030</t>
  </si>
  <si>
    <t>Катки самоходные пневмоколесные статические, масса 30 т</t>
  </si>
  <si>
    <t>91.13.01-038</t>
  </si>
  <si>
    <t>Машины поливомоечные, вместимость цистерны 6 м3</t>
  </si>
  <si>
    <t>01.7.03.01-0001</t>
  </si>
  <si>
    <t>Вода</t>
  </si>
  <si>
    <t>П,Н</t>
  </si>
  <si>
    <t>02.3.01.02</t>
  </si>
  <si>
    <t>Песок для строительных работ природный</t>
  </si>
  <si>
    <t>Пр/812-021.0-1</t>
  </si>
  <si>
    <t>НР Автомобильные дороги</t>
  </si>
  <si>
    <t>Пр/774-021.0</t>
  </si>
  <si>
    <t>СП Автомобильные дороги</t>
  </si>
  <si>
    <t>ФСБЦ-02.3.01.02-1104
Сплит-форма Республика Северная Осетия - Алания на 2 квартал 2026 года.xlsx</t>
  </si>
  <si>
    <t>Песок природный для строительных работ I класс, средний</t>
  </si>
  <si>
    <t>(Материалы)</t>
  </si>
  <si>
    <t>Объем=0,5459*110</t>
  </si>
  <si>
    <t>ГЭСН27-12-010-02</t>
  </si>
  <si>
    <t>Устройство дорог из сборных железобетонных плит площадью: свыше 3 м2</t>
  </si>
  <si>
    <t>Объем=(3*1,75*0,17*(23+2)) / 100</t>
  </si>
  <si>
    <t>1-100-28</t>
  </si>
  <si>
    <t>Средний разряд работы 2,8</t>
  </si>
  <si>
    <t>02.3.01.02-1118</t>
  </si>
  <si>
    <t>Песок природный для строительных работ II класс, средний</t>
  </si>
  <si>
    <t>05.1.01.13</t>
  </si>
  <si>
    <t>Плиты сборные железобетонные</t>
  </si>
  <si>
    <t>Объем=0,2231*100</t>
  </si>
  <si>
    <t>ГЭСН27-07-002-01
(Отсыпка щебнем фракции 5-20 по периметру бетонных плит)</t>
  </si>
  <si>
    <t>Устройство оснований толщиной 12 см под тротуары из кирпичного или известнякового щебня</t>
  </si>
  <si>
    <t>100 м2</t>
  </si>
  <si>
    <t>Объем=(69*0,25*2+8*0,25*2) / 100</t>
  </si>
  <si>
    <t>1-100-29</t>
  </si>
  <si>
    <t>Средний разряд работы 2,9</t>
  </si>
  <si>
    <t>91.08.03-016</t>
  </si>
  <si>
    <t>Катки самоходные гладкие вибрационные, масса 8 т</t>
  </si>
  <si>
    <t>02.2.05.04</t>
  </si>
  <si>
    <t>Щебень известняковый или кирпичный</t>
  </si>
  <si>
    <t>Пр/812-021.1-1</t>
  </si>
  <si>
    <t>НР Устройство покрытий дорожек, тротуаров, мостовых и площадок и прочее</t>
  </si>
  <si>
    <t>Пр/774-021.1</t>
  </si>
  <si>
    <t>СП Устройство покрытий дорожек, тротуаров, мостовых и площадок и прочее</t>
  </si>
  <si>
    <t>ГЭСН27-07-002-02</t>
  </si>
  <si>
    <t>На каждый 1 см изменения толщины оснований добавлять или исключать к норме 27-07-002-01</t>
  </si>
  <si>
    <t>до 17 см ПЗ=5 (ОЗП=5; ЭМ=5 к расх.; ЗПМ=5; МАТ=5 к расх.; ТЗ=5; ТЗМ=5)</t>
  </si>
  <si>
    <t>ФСБЦ-02.2.05.04-2086
Сплит-форма Республика Северная Осетия - Алания на 2 квартал 2026 года.xlsx</t>
  </si>
  <si>
    <t>Щебень из плотных горных пород для строительных работ М 400, фракция 20-40 мм</t>
  </si>
  <si>
    <t>Объем=6,699+2,8875</t>
  </si>
  <si>
    <t xml:space="preserve">               Перевозка</t>
  </si>
  <si>
    <t xml:space="preserve">          Строительные работы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</si>
  <si>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</si>
  <si>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</si>
  <si>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</si>
  <si>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Перевозка</t>
  </si>
  <si>
    <t>49,382872</t>
  </si>
  <si>
    <t>21,961041</t>
  </si>
  <si>
    <t>Начальник отдела ценообразования
Управления проектов
Департамента развития инфраструктуры АО "КАВКАЗ.РФ"</t>
  </si>
  <si>
    <t>(А.Ю. Татаринов)</t>
  </si>
  <si>
    <t>Заместитель директора департамента
по ценообразованию и сметному регулированию
Департамента развития инфраструктуры АО «КАВКАЗ.РФ»</t>
  </si>
  <si>
    <t>(Е.А. Татаринова)</t>
  </si>
  <si>
    <t>Мамисон. ЛП - 72 м</t>
  </si>
  <si>
    <t>ВОР №4</t>
  </si>
  <si>
    <t>Раздел: 4.  "Архитектурно-строительные решения"</t>
  </si>
  <si>
    <t>Разработка котлована под устройство основания под ленточный подъемник</t>
  </si>
  <si>
    <t>69*2,5*0,44+(3*1,75*0,44)*2</t>
  </si>
  <si>
    <t>Устройство основания из песка средней крупности, с последующим уплотнением каждые 200 мм</t>
  </si>
  <si>
    <t>(69*2,5*0,3+(3*1,75*0,27)*2)</t>
  </si>
  <si>
    <t>ед.</t>
  </si>
  <si>
    <t>23+2</t>
  </si>
  <si>
    <t>Отсыпка щебнем фракции 5-20 по периметру бетонных плит</t>
  </si>
  <si>
    <t>(2*(69*0,25*0,17)+2*(8*0,25*0,17))</t>
  </si>
  <si>
    <t>Вывоз грунта со строительной площадки</t>
  </si>
  <si>
    <t>ФСБЦ-02.3.01.02-1104</t>
  </si>
  <si>
    <t xml:space="preserve">Песок природный для строительных работ I класс, средний </t>
  </si>
  <si>
    <t>4.1</t>
  </si>
  <si>
    <t>ФСБЦ-02.3.01.02-1104_02-15-1-01-0030</t>
  </si>
  <si>
    <t>4.2</t>
  </si>
  <si>
    <t>ФСБЦ-02.3.01.02-1104_02-15-1-01-0064</t>
  </si>
  <si>
    <t>02.3.01.02-1118_02-15-1-01-0030</t>
  </si>
  <si>
    <t>5.2</t>
  </si>
  <si>
    <t>02.3.01.02-1118_02-15-1-01-0064</t>
  </si>
  <si>
    <t xml:space="preserve"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 </t>
  </si>
  <si>
    <t xml:space="preserve"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103 км </t>
  </si>
  <si>
    <t>ФСБЦ-02.2.05.04-2086</t>
  </si>
  <si>
    <t xml:space="preserve">Щебень из плотных горных пород для строительных работ М 400, фракция 20-40 мм </t>
  </si>
  <si>
    <t>ФСБЦ-02.2.05.04-2086_02-15-1-01-0030</t>
  </si>
  <si>
    <t>9.2</t>
  </si>
  <si>
    <t>ФСБЦ-02.2.05.04-2086_02-15-1-01-0064</t>
  </si>
  <si>
    <t>ЛСР №4</t>
  </si>
  <si>
    <t>ежемесячный прогнозный индекс на 2026 год</t>
  </si>
  <si>
    <t>Непредвиденные затраты</t>
  </si>
  <si>
    <t xml:space="preserve">Монтаж железобетонных плит 2П 30-18-30 (по ГОСТ 21924.0-84) 3000х1750х170, марка бетона B22,5, армирование до 50 кг/м3 </t>
  </si>
  <si>
    <t>ФСБЦ-05.1.08.06-0049_01-20-1-01-0103</t>
  </si>
  <si>
    <t>ФСБЦ-05.1.08.06-0049_01-20-1-01-0030</t>
  </si>
  <si>
    <t xml:space="preserve">Плиты дорожные железобетонные, объем до 1 м3, бетон В22,5, расход арматуры до 50 кг/м3 </t>
  </si>
  <si>
    <t>ФСБЦ-05.1.08.06-0049</t>
  </si>
  <si>
    <t>Плиты дорожные железобетонные, объем до 1 м3, бетон В22,5, расход арматуры до 50 кг/м3</t>
  </si>
  <si>
    <t>ФСБЦ-05.1.08.06-0049
(Плиты железобетонные 2П 30-18-30 (по ГОСТ 21924.0-84) 3000х1750х170)
Сплит-форма Республика Северная Осетия - Алания на 2 квартал 2026 года.xlsx</t>
  </si>
  <si>
    <t xml:space="preserve">          Оборудование, отсутствующее в ФРСН</t>
  </si>
  <si>
    <t xml:space="preserve">     Оборудование</t>
  </si>
  <si>
    <t>Оборудование ЛП, 72 м, включая:
приводную станцию с мотор-редуктором мощностью 15 кВт, обводную
станцию с гидравлической системой натяжения, промежуточные
модули, конвейерную ленту, электротехническую часть, система
безопасности, метизы.
Приводной барабан - с резиновой футеровкой, диаметр 300 мм.
Обводной барабан - с резиновой футеровкой, диаметр 300 мм.
Защитное покрытие м/к - горячий цинк ГОСТ 9.30721.
Эксплуатационная документация входит в комплект</t>
  </si>
  <si>
    <t>компл.</t>
  </si>
  <si>
    <t>2
О</t>
  </si>
  <si>
    <t>-затраты на приобретение материальных ресурсов и оборудования;</t>
  </si>
  <si>
    <t>г. Самара</t>
  </si>
  <si>
    <t>6319248102</t>
  </si>
  <si>
    <t>631901001</t>
  </si>
  <si>
    <t>ООО "РСБ"</t>
  </si>
  <si>
    <t>483 606,56
590000/1,22</t>
  </si>
  <si>
    <t>06.2026</t>
  </si>
  <si>
    <t>Оборудование ленточного подъемника:
приводную станцию с мотор-редуктором мощностью 15 кВт, обводную станцию с гидравлической системой натяжения, промежуточные модули, конвейерную ленту, электротехническую часть, система безопасности, метизы.
Приводной барабан - с резиновой футеровкой, диаметр 300 мм.
Обводной барабан - с резиновой футеровкой, диаметр 300 мм.
Защитное покрытие м/к - горячий цинк ГОСТ 9.30721.</t>
  </si>
  <si>
    <t>2.3</t>
  </si>
  <si>
    <t>skado.ru</t>
  </si>
  <si>
    <t>6316185373</t>
  </si>
  <si>
    <t>631801001</t>
  </si>
  <si>
    <t>ООО "СКАДО ПРОИЗВОДСТВО"</t>
  </si>
  <si>
    <t>г. Екатеринбург</t>
  </si>
  <si>
    <t>datakrat.ru</t>
  </si>
  <si>
    <t>6663041348</t>
  </si>
  <si>
    <t>668601001</t>
  </si>
  <si>
    <t>ООО НПФ "ДАТАКРАТ-Е"</t>
  </si>
  <si>
    <t>450 819,67
550000/1,22</t>
  </si>
  <si>
    <t>Оборудование ленточного подъемника (длина 72 метра,
мощность мотор-редуктора 15 кВт)</t>
  </si>
  <si>
    <t>ТЦ_101_66_6663041348_25.06.2026_01_2.1</t>
  </si>
  <si>
    <t>2 квартал 2026</t>
  </si>
  <si>
    <t>Рабочая документация</t>
  </si>
  <si>
    <t>Ур. (для нумерации позиций)</t>
  </si>
  <si>
    <t>Электроснабжение и монтаж электрооборудования (строительно-монтажные работы)</t>
  </si>
  <si>
    <t>Архитектурно-строительные решения  (строительно-монтажные работы)</t>
  </si>
  <si>
    <t>Разработка рабочей документации</t>
  </si>
  <si>
    <t>[подпись (инициалы, фамилия)]</t>
  </si>
  <si>
    <t>Всего по смете (руб.):</t>
  </si>
  <si>
    <t>Всего по смете:</t>
  </si>
  <si>
    <t>Итого по смете:</t>
  </si>
  <si>
    <t>Всего :</t>
  </si>
  <si>
    <t>Итого :</t>
  </si>
  <si>
    <t>100% * (1 + 0.15)</t>
  </si>
  <si>
    <t>1. Пол ком раб</t>
  </si>
  <si>
    <t xml:space="preserve">Разделы документации </t>
  </si>
  <si>
    <t xml:space="preserve">K1 = 1.15 (РПД 1)
Методика, 707/пр. Приложение 5, табл.5.1, п.2.1 (Усложняющий) </t>
  </si>
  <si>
    <t xml:space="preserve">Коэффициент, учитывающий сейсмичность: 7 баллов. Коэффициент применяется к стоимости проектирования следующих разделов П+Р: ПЗУ (ППО в части вертикальной планировки и организации рельефа, транспорта); в полном объеме АР и КР (ТКР, ИЛО); в части монтажных элементов ИОС; доля СМ на выполняемый объем </t>
  </si>
  <si>
    <t>К'пон = 0.4
понижающий коэффициент, учитывающий разницу в трудоемкости работ по проектируемому объекту и объекту аналогу. (Методика 707/пр п.131(3)) (Ценообразующий)</t>
  </si>
  <si>
    <t>К'пон = Xзад / (0.5 * Xмин)</t>
  </si>
  <si>
    <t>Ктек = 1.53
Письмо Минстроя России от 08.04.2026 №20212-ИФ/09</t>
  </si>
  <si>
    <t xml:space="preserve">инд.2кв.2026г.к 01.01.2022 на пр.раб. </t>
  </si>
  <si>
    <t>Кст = 0.6</t>
  </si>
  <si>
    <t>Стадия: Рабочая документация</t>
  </si>
  <si>
    <t>Коэффициенты</t>
  </si>
  <si>
    <t>Полный комплекс работ
(100%):
(A + B * (0.4 * Xмин + 0.6 * (Xмин / 2))) * Количество * Кпон * Ктек * Кст
(31 100 руб. + 122 993 руб. * (0.4 * 0.5 + 0.6 * (0.5 / 2))) * 1 * 0.4 * 1.53 * 0.6 * 1.15</t>
  </si>
  <si>
    <t>НЗ №849/пр Объекты газовой промышленности. 2023 г. Таблица 3.8. Объекты общетехнического назначения, п.10
A = 31.1 тыс.руб; B = 122.993 тыс.руб;
Xмин = 0.5;
Xзад = 1000/10000 = 0.1(га);
Количество = 1</t>
  </si>
  <si>
    <t xml:space="preserve">Генеральный план и транспорт в составе: вертикальная планировка, благоустройство и озеленение, внутриплощадочные автодороги, сводный план коммуникаций и сетей, участка. Площадь от 0.5 га до 10 га включительно. </t>
  </si>
  <si>
    <t>Раздел</t>
  </si>
  <si>
    <t>Примечания</t>
  </si>
  <si>
    <t>Стоимость, руб.</t>
  </si>
  <si>
    <t>Расчет стоимости</t>
  </si>
  <si>
    <t>Наименование, номера глав, таблиц, параграфов и пунктов МНЗ на проектные работы</t>
  </si>
  <si>
    <t>Наименование объекта проектирования или вида проектных работ</t>
  </si>
  <si>
    <t>Сметный расчет составлен в ценах II кв. 2026 г.</t>
  </si>
  <si>
    <t>Наименование организации заказчика</t>
  </si>
  <si>
    <t>Наименование проектной (изыскательской) организации</t>
  </si>
  <si>
    <t>Проектные работы</t>
  </si>
  <si>
    <t>Наименование предприятия, здания, сооружения, стадии проектирования, этапа, вида проектных или изыскательских работ</t>
  </si>
  <si>
    <t>Выполнение работ по разработке рабочей документации раздела Генеральный план, для объекта: «Планировка площадки под ленточный подъемник и всесезонные тюбинг трассы ВТРК «Мамисон»</t>
  </si>
  <si>
    <t>По объекту:</t>
  </si>
  <si>
    <t>на проектные (изыскательские) работы</t>
  </si>
  <si>
    <t>Смета №1-РД</t>
  </si>
  <si>
    <t xml:space="preserve">форма 2П, 707/пр
</t>
  </si>
  <si>
    <t>Адепт: Проект v 2026.3.0 © ООО"Адепт"</t>
  </si>
  <si>
    <t>АО "КАВКАЗ.РФ"</t>
  </si>
  <si>
    <t>1. Техническое задание на разработку рабочей документации, ведомости объёмов работ № 1, 2, 3, 4.</t>
  </si>
  <si>
    <t>Для определения цены проектных работ принят  проектно-сметный метод с  использованием в расчетах нормативных документов, включенных в Федеральный реестр сметных нормативов, подлежащих применению при определении сметной стоимости объектов капитального строительства,  строительство которых финансируется с привлечением средств федерального бюджета: нормативов затрат на работы по подготовке проектной документации,  справочников базовых цен  на проектные работы в строительстве, Методики определения стоимости работ
по подготовке проектной документации, утвержденной приказом Минстрой РФ от 01.10.2021 № 707/пр, Методических указаний по применению справочников базовых цен на проектные работы в строительстве, утвержденных приказом Минрегионразвития РФ от 29.12. 2009 № 620.</t>
  </si>
  <si>
    <t>Индекс пересчета в текущие цены на II квартал 2026 года принят согласно письму Минстроя России от 08.04.2026 №20212-ИФ/09;</t>
  </si>
  <si>
    <t>Описание метода расчета стоимости проектных работ</t>
  </si>
  <si>
    <t>В расчете приняты предполагаемые виды и объемы проектных работ в соответствии с техническим заданием на разработку рабочей документации раздел "Генеральный план".</t>
  </si>
  <si>
    <t>Описание метода расчета стоимости строительства</t>
  </si>
  <si>
    <t>- разработка рабочей документации;</t>
  </si>
  <si>
    <t>Составил</t>
  </si>
  <si>
    <t>Проверил</t>
  </si>
  <si>
    <t>ЛОКАЛЬНЫЙ СМЕТНЫЙ РАСЧЕТ (СМЕТА) № 3</t>
  </si>
  <si>
    <t>()</t>
  </si>
  <si>
    <t>Застройщик (технический заказчик):</t>
  </si>
  <si>
    <t>07.2026</t>
  </si>
  <si>
    <t>ТЦ_101_63_6319248102_16.07.2026_01_2.3</t>
  </si>
  <si>
    <t>426 229,51
520000/1,22</t>
  </si>
  <si>
    <t>ТЦ_101_63_6316185373_17.07.2026_01_2.2</t>
  </si>
  <si>
    <t>ТЦ_101_63_6316185373_17.07.2026_01_2.2
КА п.2.2</t>
  </si>
  <si>
    <t>ГЭСНм03-02-002-09
(длина 72 м, масса ~11 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</si>
</sst>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\ _₽_-;\-* #,##0.00\ _₽_-;_-* &quot;-&quot;??\ _₽_-;_-@_-"/>
    <numFmt numFmtId="165" formatCode="0.0000"/>
    <numFmt numFmtId="166" formatCode="0.0"/>
    <numFmt numFmtId="167" formatCode="#,##0.00_ ;\-#,##0.00\ "/>
    <numFmt numFmtId="168" formatCode="#,##0.0000"/>
    <numFmt numFmtId="169" formatCode="0.00000"/>
    <numFmt numFmtId="170" formatCode="0.000"/>
    <numFmt numFmtId="171" formatCode="0.000000"/>
  </numFmts>
  <fonts count="68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i/>
      <sz val="12"/>
      <color rgb="FF0070C0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i/>
      <sz val="10"/>
      <color rgb="FF0070C0"/>
      <name val="Arial Cyr"/>
      <charset val="204"/>
    </font>
    <font>
      <b/>
      <u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i/>
      <u/>
      <sz val="12"/>
      <name val="Times New Roman"/>
      <family val="1"/>
      <charset val="204"/>
    </font>
    <font>
      <b/>
      <sz val="14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u/>
      <sz val="9"/>
      <color rgb="FF0563C1"/>
      <name val="Arial"/>
      <family val="2"/>
      <charset val="204"/>
    </font>
    <font>
      <i/>
      <sz val="9"/>
      <name val="Arial"/>
      <family val="2"/>
      <charset val="204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9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sz val="9"/>
      <color rgb="FF000000"/>
      <name val="Calibri"/>
      <family val="2"/>
      <charset val="204"/>
    </font>
    <font>
      <sz val="9"/>
      <color theme="1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0"/>
      <name val="Arial"/>
      <family val="2"/>
      <charset val="204"/>
    </font>
    <font>
      <sz val="7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4">
    <xf numFmtId="0" fontId="0" fillId="0" borderId="0"/>
    <xf numFmtId="0" fontId="3" fillId="0" borderId="0"/>
    <xf numFmtId="0" fontId="7" fillId="0" borderId="0"/>
    <xf numFmtId="0" fontId="7" fillId="0" borderId="0"/>
    <xf numFmtId="0" fontId="1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6" fillId="0" borderId="0"/>
    <xf numFmtId="0" fontId="22" fillId="0" borderId="0"/>
    <xf numFmtId="0" fontId="26" fillId="0" borderId="0"/>
    <xf numFmtId="0" fontId="13" fillId="0" borderId="0"/>
    <xf numFmtId="0" fontId="36" fillId="0" borderId="0"/>
    <xf numFmtId="0" fontId="7" fillId="0" borderId="0" applyProtection="0"/>
    <xf numFmtId="0" fontId="13" fillId="0" borderId="0"/>
  </cellStyleXfs>
  <cellXfs count="704">
    <xf numFmtId="0" fontId="0" fillId="0" borderId="0" xfId="0"/>
    <xf numFmtId="0" fontId="3" fillId="0" borderId="0" xfId="1"/>
    <xf numFmtId="0" fontId="6" fillId="0" borderId="0" xfId="1" applyFont="1"/>
    <xf numFmtId="0" fontId="6" fillId="2" borderId="2" xfId="1" applyFont="1" applyFill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14" fontId="3" fillId="0" borderId="0" xfId="1" applyNumberFormat="1"/>
    <xf numFmtId="0" fontId="4" fillId="0" borderId="0" xfId="1" applyFont="1"/>
    <xf numFmtId="0" fontId="7" fillId="0" borderId="0" xfId="2"/>
    <xf numFmtId="0" fontId="8" fillId="0" borderId="0" xfId="2" applyFont="1" applyBorder="1"/>
    <xf numFmtId="4" fontId="8" fillId="0" borderId="0" xfId="2" applyNumberFormat="1" applyFont="1" applyBorder="1" applyAlignment="1">
      <alignment horizontal="right"/>
    </xf>
    <xf numFmtId="4" fontId="12" fillId="0" borderId="0" xfId="2" applyNumberFormat="1" applyFont="1" applyFill="1" applyBorder="1" applyAlignment="1">
      <alignment horizontal="right"/>
    </xf>
    <xf numFmtId="0" fontId="11" fillId="0" borderId="0" xfId="2" applyFont="1" applyBorder="1" applyAlignment="1">
      <alignment horizontal="right"/>
    </xf>
    <xf numFmtId="0" fontId="7" fillId="0" borderId="0" xfId="3"/>
    <xf numFmtId="0" fontId="9" fillId="0" borderId="0" xfId="4" applyFont="1" applyAlignment="1">
      <alignment vertical="center"/>
    </xf>
    <xf numFmtId="0" fontId="9" fillId="0" borderId="0" xfId="4" applyFont="1" applyAlignment="1">
      <alignment horizontal="left" vertical="center"/>
    </xf>
    <xf numFmtId="0" fontId="12" fillId="0" borderId="0" xfId="4" quotePrefix="1" applyFont="1" applyAlignment="1">
      <alignment horizontal="center" vertical="center" wrapText="1"/>
    </xf>
    <xf numFmtId="0" fontId="11" fillId="0" borderId="0" xfId="4" applyFont="1" applyAlignment="1">
      <alignment horizontal="center" vertical="center"/>
    </xf>
    <xf numFmtId="0" fontId="7" fillId="0" borderId="0" xfId="3" applyAlignment="1">
      <alignment horizontal="center" vertical="center"/>
    </xf>
    <xf numFmtId="0" fontId="11" fillId="2" borderId="2" xfId="3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horizontal="center" vertical="center"/>
    </xf>
    <xf numFmtId="49" fontId="15" fillId="0" borderId="2" xfId="2" quotePrefix="1" applyNumberFormat="1" applyFont="1" applyBorder="1" applyAlignment="1">
      <alignment vertical="center" wrapText="1"/>
    </xf>
    <xf numFmtId="0" fontId="12" fillId="2" borderId="2" xfId="3" applyFont="1" applyFill="1" applyBorder="1" applyAlignment="1">
      <alignment horizontal="center"/>
    </xf>
    <xf numFmtId="0" fontId="12" fillId="2" borderId="2" xfId="4" applyFont="1" applyFill="1" applyBorder="1" applyAlignment="1">
      <alignment horizontal="right" vertical="center"/>
    </xf>
    <xf numFmtId="167" fontId="8" fillId="2" borderId="2" xfId="5" applyNumberFormat="1" applyFont="1" applyFill="1" applyBorder="1" applyAlignment="1">
      <alignment horizontal="center" vertical="center"/>
    </xf>
    <xf numFmtId="0" fontId="9" fillId="0" borderId="0" xfId="3" applyFont="1" applyFill="1"/>
    <xf numFmtId="0" fontId="9" fillId="0" borderId="0" xfId="3" applyFont="1"/>
    <xf numFmtId="0" fontId="7" fillId="0" borderId="0" xfId="3" applyFill="1"/>
    <xf numFmtId="0" fontId="12" fillId="0" borderId="0" xfId="7" applyFont="1" applyAlignment="1"/>
    <xf numFmtId="0" fontId="16" fillId="0" borderId="0" xfId="7"/>
    <xf numFmtId="0" fontId="9" fillId="0" borderId="0" xfId="7" applyFont="1"/>
    <xf numFmtId="0" fontId="9" fillId="0" borderId="0" xfId="7" applyFont="1" applyAlignment="1">
      <alignment vertical="center"/>
    </xf>
    <xf numFmtId="49" fontId="12" fillId="0" borderId="0" xfId="7" applyNumberFormat="1" applyFont="1" applyAlignment="1">
      <alignment vertical="center" wrapText="1"/>
    </xf>
    <xf numFmtId="4" fontId="12" fillId="0" borderId="0" xfId="7" applyNumberFormat="1" applyFont="1" applyAlignment="1">
      <alignment vertical="center" wrapText="1"/>
    </xf>
    <xf numFmtId="0" fontId="9" fillId="0" borderId="0" xfId="7" applyFont="1" applyAlignment="1">
      <alignment horizontal="center" vertical="center"/>
    </xf>
    <xf numFmtId="2" fontId="16" fillId="0" borderId="0" xfId="7" applyNumberFormat="1"/>
    <xf numFmtId="0" fontId="10" fillId="0" borderId="0" xfId="7" applyFont="1" applyFill="1" applyAlignment="1">
      <alignment vertical="center" wrapText="1"/>
    </xf>
    <xf numFmtId="49" fontId="9" fillId="0" borderId="0" xfId="7" applyNumberFormat="1" applyFont="1"/>
    <xf numFmtId="49" fontId="9" fillId="0" borderId="0" xfId="7" applyNumberFormat="1" applyFont="1" applyAlignment="1">
      <alignment wrapText="1"/>
    </xf>
    <xf numFmtId="0" fontId="17" fillId="0" borderId="0" xfId="7" applyFont="1"/>
    <xf numFmtId="49" fontId="10" fillId="0" borderId="0" xfId="7" applyNumberFormat="1" applyFont="1"/>
    <xf numFmtId="0" fontId="10" fillId="0" borderId="0" xfId="7" applyFont="1"/>
    <xf numFmtId="0" fontId="16" fillId="0" borderId="0" xfId="7" applyFont="1"/>
    <xf numFmtId="49" fontId="7" fillId="0" borderId="0" xfId="2" applyNumberFormat="1"/>
    <xf numFmtId="49" fontId="9" fillId="0" borderId="0" xfId="2" applyNumberFormat="1" applyFont="1" applyAlignment="1">
      <alignment vertical="center"/>
    </xf>
    <xf numFmtId="49" fontId="11" fillId="0" borderId="0" xfId="2" applyNumberFormat="1" applyFont="1"/>
    <xf numFmtId="49" fontId="9" fillId="0" borderId="0" xfId="2" applyNumberFormat="1" applyFont="1"/>
    <xf numFmtId="49" fontId="9" fillId="0" borderId="0" xfId="2" applyNumberFormat="1" applyFont="1" applyAlignment="1">
      <alignment horizontal="left" wrapText="1"/>
    </xf>
    <xf numFmtId="49" fontId="11" fillId="2" borderId="2" xfId="2" applyNumberFormat="1" applyFont="1" applyFill="1" applyBorder="1" applyAlignment="1">
      <alignment horizontal="center"/>
    </xf>
    <xf numFmtId="168" fontId="9" fillId="0" borderId="2" xfId="2" applyNumberFormat="1" applyFont="1" applyFill="1" applyBorder="1" applyAlignment="1">
      <alignment horizontal="center" vertical="center"/>
    </xf>
    <xf numFmtId="168" fontId="11" fillId="0" borderId="2" xfId="2" applyNumberFormat="1" applyFont="1" applyBorder="1" applyAlignment="1">
      <alignment horizontal="center" vertical="center"/>
    </xf>
    <xf numFmtId="168" fontId="15" fillId="0" borderId="2" xfId="2" applyNumberFormat="1" applyFont="1" applyFill="1" applyBorder="1" applyAlignment="1">
      <alignment horizontal="center" vertical="center"/>
    </xf>
    <xf numFmtId="168" fontId="15" fillId="0" borderId="2" xfId="2" applyNumberFormat="1" applyFont="1" applyBorder="1" applyAlignment="1">
      <alignment horizontal="center" vertical="center"/>
    </xf>
    <xf numFmtId="49" fontId="18" fillId="0" borderId="0" xfId="2" applyNumberFormat="1" applyFont="1"/>
    <xf numFmtId="49" fontId="9" fillId="2" borderId="2" xfId="2" applyNumberFormat="1" applyFont="1" applyFill="1" applyBorder="1" applyAlignment="1">
      <alignment horizontal="right"/>
    </xf>
    <xf numFmtId="168" fontId="9" fillId="0" borderId="0" xfId="2" applyNumberFormat="1" applyFont="1" applyAlignment="1">
      <alignment horizontal="center" vertical="top"/>
    </xf>
    <xf numFmtId="49" fontId="20" fillId="0" borderId="0" xfId="2" applyNumberFormat="1" applyFont="1" applyAlignment="1">
      <alignment horizontal="left" vertical="center" wrapText="1"/>
    </xf>
    <xf numFmtId="49" fontId="10" fillId="0" borderId="0" xfId="2" applyNumberFormat="1" applyFont="1"/>
    <xf numFmtId="165" fontId="9" fillId="0" borderId="2" xfId="2" applyNumberFormat="1" applyFont="1" applyFill="1" applyBorder="1"/>
    <xf numFmtId="0" fontId="11" fillId="0" borderId="0" xfId="2" applyFont="1" applyBorder="1" applyAlignment="1">
      <alignment wrapText="1"/>
    </xf>
    <xf numFmtId="0" fontId="21" fillId="0" borderId="0" xfId="2" applyFont="1" applyAlignment="1">
      <alignment horizontal="justify" vertical="center"/>
    </xf>
    <xf numFmtId="0" fontId="6" fillId="0" borderId="2" xfId="1" quotePrefix="1" applyFont="1" applyBorder="1" applyAlignment="1">
      <alignment horizontal="left" vertical="center" wrapText="1"/>
    </xf>
    <xf numFmtId="0" fontId="9" fillId="0" borderId="2" xfId="2" quotePrefix="1" applyNumberFormat="1" applyFont="1" applyBorder="1" applyAlignment="1">
      <alignment vertical="center" wrapText="1"/>
    </xf>
    <xf numFmtId="2" fontId="7" fillId="0" borderId="0" xfId="2" applyNumberFormat="1"/>
    <xf numFmtId="49" fontId="12" fillId="2" borderId="2" xfId="2" applyNumberFormat="1" applyFont="1" applyFill="1" applyBorder="1" applyAlignment="1">
      <alignment horizontal="right"/>
    </xf>
    <xf numFmtId="49" fontId="14" fillId="0" borderId="0" xfId="2" applyNumberFormat="1" applyFont="1"/>
    <xf numFmtId="168" fontId="10" fillId="0" borderId="2" xfId="2" applyNumberFormat="1" applyFont="1" applyFill="1" applyBorder="1" applyAlignment="1">
      <alignment horizontal="center" vertical="center"/>
    </xf>
    <xf numFmtId="0" fontId="9" fillId="0" borderId="2" xfId="3" applyFont="1" applyFill="1" applyBorder="1"/>
    <xf numFmtId="0" fontId="9" fillId="0" borderId="2" xfId="3" applyFont="1" applyBorder="1"/>
    <xf numFmtId="4" fontId="9" fillId="0" borderId="2" xfId="3" applyNumberFormat="1" applyFont="1" applyBorder="1" applyAlignment="1">
      <alignment horizontal="center" vertical="center"/>
    </xf>
    <xf numFmtId="0" fontId="27" fillId="0" borderId="0" xfId="0" applyNumberFormat="1" applyFont="1" applyFill="1" applyBorder="1" applyAlignment="1" applyProtection="1">
      <alignment horizontal="right" vertical="top" wrapText="1"/>
    </xf>
    <xf numFmtId="0" fontId="27" fillId="0" borderId="0" xfId="0" applyNumberFormat="1" applyFont="1" applyFill="1" applyBorder="1" applyAlignment="1" applyProtection="1">
      <alignment horizontal="left" vertical="top" wrapText="1"/>
    </xf>
    <xf numFmtId="49" fontId="27" fillId="2" borderId="2" xfId="0" applyNumberFormat="1" applyFont="1" applyFill="1" applyBorder="1" applyAlignment="1" applyProtection="1"/>
    <xf numFmtId="0" fontId="27" fillId="2" borderId="2" xfId="0" applyNumberFormat="1" applyFont="1" applyFill="1" applyBorder="1" applyAlignment="1" applyProtection="1">
      <alignment horizontal="right" vertical="top" wrapText="1"/>
    </xf>
    <xf numFmtId="4" fontId="27" fillId="2" borderId="2" xfId="0" applyNumberFormat="1" applyFont="1" applyFill="1" applyBorder="1" applyAlignment="1" applyProtection="1">
      <alignment horizontal="right" vertical="top"/>
    </xf>
    <xf numFmtId="2" fontId="27" fillId="2" borderId="2" xfId="0" applyNumberFormat="1" applyFont="1" applyFill="1" applyBorder="1" applyAlignment="1" applyProtection="1">
      <alignment horizontal="center" vertical="top"/>
    </xf>
    <xf numFmtId="0" fontId="12" fillId="0" borderId="0" xfId="4" quotePrefix="1" applyFont="1" applyAlignment="1">
      <alignment horizontal="left" vertical="center" wrapText="1"/>
    </xf>
    <xf numFmtId="0" fontId="22" fillId="0" borderId="0" xfId="8"/>
    <xf numFmtId="1" fontId="6" fillId="0" borderId="2" xfId="1" applyNumberFormat="1" applyFont="1" applyFill="1" applyBorder="1" applyAlignment="1">
      <alignment horizontal="center" vertical="center"/>
    </xf>
    <xf numFmtId="14" fontId="11" fillId="0" borderId="0" xfId="4" applyNumberFormat="1" applyFont="1" applyFill="1" applyAlignment="1">
      <alignment horizontal="center" vertical="center"/>
    </xf>
    <xf numFmtId="0" fontId="11" fillId="0" borderId="0" xfId="4" applyFont="1" applyAlignment="1">
      <alignment horizontal="left"/>
    </xf>
    <xf numFmtId="0" fontId="2" fillId="0" borderId="0" xfId="4" applyFont="1"/>
    <xf numFmtId="0" fontId="11" fillId="0" borderId="0" xfId="10" applyFont="1" applyBorder="1" applyAlignment="1">
      <alignment horizontal="right"/>
    </xf>
    <xf numFmtId="0" fontId="9" fillId="0" borderId="0" xfId="0" applyFont="1" applyAlignment="1"/>
    <xf numFmtId="0" fontId="13" fillId="0" borderId="0" xfId="4"/>
    <xf numFmtId="0" fontId="9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left"/>
    </xf>
    <xf numFmtId="14" fontId="9" fillId="0" borderId="0" xfId="0" applyNumberFormat="1" applyFont="1"/>
    <xf numFmtId="0" fontId="9" fillId="0" borderId="0" xfId="0" applyFont="1"/>
    <xf numFmtId="165" fontId="9" fillId="0" borderId="2" xfId="0" applyNumberFormat="1" applyFont="1" applyFill="1" applyBorder="1" applyAlignment="1">
      <alignment vertical="center"/>
    </xf>
    <xf numFmtId="14" fontId="9" fillId="0" borderId="2" xfId="0" applyNumberFormat="1" applyFont="1" applyFill="1" applyBorder="1"/>
    <xf numFmtId="14" fontId="9" fillId="0" borderId="0" xfId="4" quotePrefix="1" applyNumberFormat="1" applyFont="1" applyFill="1" applyAlignment="1">
      <alignment horizontal="center" vertical="center" wrapText="1"/>
    </xf>
    <xf numFmtId="49" fontId="11" fillId="0" borderId="2" xfId="3" applyNumberFormat="1" applyFont="1" applyFill="1" applyBorder="1" applyAlignment="1">
      <alignment horizontal="center" vertical="center" wrapText="1"/>
    </xf>
    <xf numFmtId="0" fontId="9" fillId="0" borderId="2" xfId="2" quotePrefix="1" applyNumberFormat="1" applyFont="1" applyFill="1" applyBorder="1" applyAlignment="1">
      <alignment vertical="center" wrapText="1"/>
    </xf>
    <xf numFmtId="167" fontId="9" fillId="0" borderId="2" xfId="5" applyNumberFormat="1" applyFont="1" applyFill="1" applyBorder="1" applyAlignment="1">
      <alignment horizontal="center" vertical="center"/>
    </xf>
    <xf numFmtId="0" fontId="14" fillId="0" borderId="0" xfId="3" applyFont="1" applyFill="1"/>
    <xf numFmtId="49" fontId="15" fillId="0" borderId="2" xfId="3" applyNumberFormat="1" applyFont="1" applyFill="1" applyBorder="1" applyAlignment="1">
      <alignment horizontal="center" vertical="center" wrapText="1"/>
    </xf>
    <xf numFmtId="49" fontId="15" fillId="0" borderId="2" xfId="2" quotePrefix="1" applyNumberFormat="1" applyFont="1" applyFill="1" applyBorder="1" applyAlignment="1">
      <alignment vertical="center" wrapText="1"/>
    </xf>
    <xf numFmtId="167" fontId="15" fillId="0" borderId="2" xfId="5" applyNumberFormat="1" applyFont="1" applyFill="1" applyBorder="1" applyAlignment="1">
      <alignment horizontal="center" vertical="center"/>
    </xf>
    <xf numFmtId="167" fontId="15" fillId="0" borderId="2" xfId="6" applyNumberFormat="1" applyFont="1" applyFill="1" applyBorder="1" applyAlignment="1">
      <alignment horizontal="center" vertical="center"/>
    </xf>
    <xf numFmtId="14" fontId="6" fillId="0" borderId="2" xfId="1" applyNumberFormat="1" applyFont="1" applyFill="1" applyBorder="1" applyAlignment="1">
      <alignment horizontal="center" vertical="center"/>
    </xf>
    <xf numFmtId="14" fontId="9" fillId="0" borderId="0" xfId="0" applyNumberFormat="1" applyFont="1" applyBorder="1"/>
    <xf numFmtId="166" fontId="9" fillId="0" borderId="2" xfId="0" applyNumberFormat="1" applyFont="1" applyBorder="1"/>
    <xf numFmtId="10" fontId="9" fillId="0" borderId="2" xfId="0" applyNumberFormat="1" applyFont="1" applyBorder="1" applyAlignment="1">
      <alignment vertical="center"/>
    </xf>
    <xf numFmtId="49" fontId="9" fillId="0" borderId="0" xfId="2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49" fontId="9" fillId="0" borderId="0" xfId="7" applyNumberFormat="1" applyFont="1" applyAlignment="1">
      <alignment horizontal="left" wrapText="1"/>
    </xf>
    <xf numFmtId="49" fontId="9" fillId="0" borderId="0" xfId="7" applyNumberFormat="1" applyFont="1" applyAlignment="1">
      <alignment horizontal="left"/>
    </xf>
    <xf numFmtId="0" fontId="9" fillId="0" borderId="0" xfId="2" applyNumberFormat="1" applyFont="1" applyAlignment="1">
      <alignment horizontal="left" vertical="center" wrapText="1"/>
    </xf>
    <xf numFmtId="49" fontId="9" fillId="0" borderId="0" xfId="2" applyNumberFormat="1" applyFont="1" applyAlignment="1">
      <alignment horizontal="left" vertical="center" wrapText="1"/>
    </xf>
    <xf numFmtId="0" fontId="27" fillId="2" borderId="2" xfId="0" applyNumberFormat="1" applyFont="1" applyFill="1" applyBorder="1" applyAlignment="1" applyProtection="1">
      <alignment horizontal="left" vertical="top" wrapText="1"/>
    </xf>
    <xf numFmtId="0" fontId="46" fillId="0" borderId="0" xfId="10" applyFont="1" applyFill="1" applyAlignment="1">
      <alignment horizontal="left"/>
    </xf>
    <xf numFmtId="0" fontId="13" fillId="0" borderId="0" xfId="10" applyFill="1"/>
    <xf numFmtId="0" fontId="13" fillId="0" borderId="0" xfId="10" applyFill="1" applyAlignment="1"/>
    <xf numFmtId="0" fontId="13" fillId="0" borderId="0" xfId="10"/>
    <xf numFmtId="0" fontId="47" fillId="0" borderId="0" xfId="10" applyFont="1" applyFill="1" applyAlignment="1"/>
    <xf numFmtId="14" fontId="13" fillId="0" borderId="0" xfId="10" applyNumberFormat="1" applyFill="1"/>
    <xf numFmtId="0" fontId="13" fillId="0" borderId="0" xfId="10" applyFill="1" applyAlignment="1">
      <alignment horizontal="right"/>
    </xf>
    <xf numFmtId="0" fontId="13" fillId="0" borderId="2" xfId="10" applyFill="1" applyBorder="1" applyAlignment="1">
      <alignment horizontal="right" vertical="center" wrapText="1"/>
    </xf>
    <xf numFmtId="0" fontId="13" fillId="0" borderId="2" xfId="10" applyFill="1" applyBorder="1" applyAlignment="1">
      <alignment horizontal="center" vertical="center" wrapText="1"/>
    </xf>
    <xf numFmtId="0" fontId="13" fillId="0" borderId="0" xfId="10" applyAlignment="1">
      <alignment horizontal="center" vertical="center" wrapText="1"/>
    </xf>
    <xf numFmtId="0" fontId="13" fillId="0" borderId="2" xfId="10" applyFill="1" applyBorder="1" applyAlignment="1">
      <alignment horizontal="right"/>
    </xf>
    <xf numFmtId="0" fontId="13" fillId="0" borderId="2" xfId="10" applyFill="1" applyBorder="1" applyAlignment="1">
      <alignment horizontal="center"/>
    </xf>
    <xf numFmtId="0" fontId="13" fillId="0" borderId="0" xfId="10" applyAlignment="1">
      <alignment horizontal="center"/>
    </xf>
    <xf numFmtId="0" fontId="13" fillId="0" borderId="2" xfId="10" applyFill="1" applyBorder="1" applyAlignment="1">
      <alignment horizontal="right" vertical="center"/>
    </xf>
    <xf numFmtId="0" fontId="13" fillId="0" borderId="2" xfId="10" applyFill="1" applyBorder="1" applyAlignment="1">
      <alignment vertical="center" wrapText="1"/>
    </xf>
    <xf numFmtId="0" fontId="13" fillId="0" borderId="2" xfId="10" applyFill="1" applyBorder="1" applyAlignment="1">
      <alignment horizontal="center" vertical="center"/>
    </xf>
    <xf numFmtId="165" fontId="13" fillId="0" borderId="2" xfId="10" applyNumberFormat="1" applyFill="1" applyBorder="1" applyAlignment="1">
      <alignment horizontal="right" vertical="center"/>
    </xf>
    <xf numFmtId="0" fontId="13" fillId="0" borderId="2" xfId="10" applyFill="1" applyBorder="1" applyAlignment="1">
      <alignment horizontal="left" vertical="center"/>
    </xf>
    <xf numFmtId="0" fontId="13" fillId="0" borderId="0" xfId="10" applyAlignment="1">
      <alignment wrapText="1"/>
    </xf>
    <xf numFmtId="49" fontId="13" fillId="0" borderId="2" xfId="10" applyNumberFormat="1" applyFill="1" applyBorder="1" applyAlignment="1">
      <alignment horizontal="right" vertical="center"/>
    </xf>
    <xf numFmtId="0" fontId="1" fillId="0" borderId="2" xfId="12" applyFont="1" applyFill="1" applyBorder="1" applyAlignment="1">
      <alignment horizontal="left" vertical="center" wrapText="1"/>
    </xf>
    <xf numFmtId="165" fontId="48" fillId="0" borderId="2" xfId="12" applyNumberFormat="1" applyFont="1" applyFill="1" applyBorder="1" applyAlignment="1">
      <alignment horizontal="right" vertical="center" wrapText="1"/>
    </xf>
    <xf numFmtId="0" fontId="43" fillId="0" borderId="2" xfId="12" applyNumberFormat="1" applyFont="1" applyFill="1" applyBorder="1" applyAlignment="1">
      <alignment horizontal="center" vertical="center" wrapText="1"/>
    </xf>
    <xf numFmtId="165" fontId="43" fillId="0" borderId="2" xfId="12" applyNumberFormat="1" applyFont="1" applyFill="1" applyBorder="1" applyAlignment="1">
      <alignment horizontal="right" vertical="center" wrapText="1"/>
    </xf>
    <xf numFmtId="0" fontId="48" fillId="0" borderId="2" xfId="12" applyFont="1" applyFill="1" applyBorder="1" applyAlignment="1">
      <alignment horizontal="center" vertical="center" wrapText="1"/>
    </xf>
    <xf numFmtId="0" fontId="46" fillId="0" borderId="0" xfId="10" applyFont="1" applyFill="1"/>
    <xf numFmtId="0" fontId="46" fillId="0" borderId="0" xfId="10" applyFont="1" applyFill="1" applyAlignment="1"/>
    <xf numFmtId="49" fontId="37" fillId="0" borderId="0" xfId="10" applyNumberFormat="1" applyFont="1" applyFill="1" applyBorder="1" applyAlignment="1" applyProtection="1">
      <alignment horizontal="left" vertical="center"/>
    </xf>
    <xf numFmtId="49" fontId="13" fillId="0" borderId="2" xfId="10" applyNumberFormat="1" applyFill="1" applyBorder="1" applyAlignment="1">
      <alignment horizontal="center"/>
    </xf>
    <xf numFmtId="0" fontId="13" fillId="0" borderId="2" xfId="10" applyFill="1" applyBorder="1" applyAlignment="1">
      <alignment vertical="center"/>
    </xf>
    <xf numFmtId="0" fontId="13" fillId="0" borderId="2" xfId="10" applyFill="1" applyBorder="1" applyAlignment="1">
      <alignment horizontal="left" vertical="center" wrapText="1"/>
    </xf>
    <xf numFmtId="0" fontId="13" fillId="0" borderId="2" xfId="10" applyFill="1" applyBorder="1" applyAlignment="1">
      <alignment horizontal="left"/>
    </xf>
    <xf numFmtId="0" fontId="1" fillId="0" borderId="2" xfId="10" applyFont="1" applyFill="1" applyBorder="1" applyAlignment="1">
      <alignment horizontal="right" vertical="center"/>
    </xf>
    <xf numFmtId="0" fontId="1" fillId="0" borderId="2" xfId="10" applyFont="1" applyBorder="1" applyAlignment="1">
      <alignment vertical="center" wrapText="1"/>
    </xf>
    <xf numFmtId="0" fontId="1" fillId="0" borderId="2" xfId="10" applyFont="1" applyFill="1" applyBorder="1"/>
    <xf numFmtId="0" fontId="13" fillId="0" borderId="2" xfId="10" applyFill="1" applyBorder="1" applyAlignment="1">
      <alignment wrapText="1"/>
    </xf>
    <xf numFmtId="0" fontId="49" fillId="0" borderId="0" xfId="8" applyNumberFormat="1" applyFont="1" applyFill="1" applyBorder="1" applyAlignment="1" applyProtection="1"/>
    <xf numFmtId="0" fontId="49" fillId="0" borderId="0" xfId="8" applyNumberFormat="1" applyFont="1" applyFill="1" applyBorder="1" applyAlignment="1" applyProtection="1">
      <alignment horizontal="left" vertical="center"/>
    </xf>
    <xf numFmtId="0" fontId="38" fillId="0" borderId="0" xfId="8" applyNumberFormat="1" applyFont="1" applyFill="1" applyBorder="1" applyAlignment="1" applyProtection="1"/>
    <xf numFmtId="0" fontId="49" fillId="0" borderId="0" xfId="8" applyFont="1" applyFill="1" applyAlignment="1"/>
    <xf numFmtId="0" fontId="50" fillId="0" borderId="0" xfId="8" applyFont="1" applyFill="1" applyAlignment="1"/>
    <xf numFmtId="0" fontId="50" fillId="0" borderId="0" xfId="8" applyFont="1" applyFill="1"/>
    <xf numFmtId="14" fontId="49" fillId="0" borderId="0" xfId="8" applyNumberFormat="1" applyFont="1" applyFill="1" applyBorder="1" applyAlignment="1" applyProtection="1">
      <alignment horizontal="left" vertical="center"/>
    </xf>
    <xf numFmtId="0" fontId="38" fillId="0" borderId="0" xfId="8" applyNumberFormat="1" applyFont="1" applyFill="1" applyBorder="1" applyAlignment="1" applyProtection="1">
      <alignment horizontal="center" vertical="center"/>
    </xf>
    <xf numFmtId="0" fontId="37" fillId="0" borderId="2" xfId="8" applyNumberFormat="1" applyFont="1" applyFill="1" applyBorder="1" applyAlignment="1" applyProtection="1">
      <alignment horizontal="center" vertical="center" wrapText="1"/>
    </xf>
    <xf numFmtId="2" fontId="37" fillId="0" borderId="2" xfId="8" applyNumberFormat="1" applyFont="1" applyFill="1" applyBorder="1" applyAlignment="1" applyProtection="1">
      <alignment horizontal="center" vertical="center" wrapText="1"/>
    </xf>
    <xf numFmtId="0" fontId="38" fillId="0" borderId="2" xfId="8" applyNumberFormat="1" applyFont="1" applyFill="1" applyBorder="1" applyAlignment="1" applyProtection="1">
      <alignment horizontal="center"/>
    </xf>
    <xf numFmtId="0" fontId="38" fillId="0" borderId="2" xfId="8" applyNumberFormat="1" applyFont="1" applyFill="1" applyBorder="1" applyAlignment="1" applyProtection="1">
      <alignment horizontal="center" vertical="center"/>
    </xf>
    <xf numFmtId="0" fontId="23" fillId="0" borderId="0" xfId="8" applyNumberFormat="1" applyFont="1" applyFill="1" applyBorder="1" applyAlignment="1" applyProtection="1">
      <alignment wrapText="1"/>
    </xf>
    <xf numFmtId="0" fontId="23" fillId="0" borderId="2" xfId="8" applyNumberFormat="1" applyFont="1" applyFill="1" applyBorder="1" applyAlignment="1" applyProtection="1">
      <alignment horizontal="center" vertical="top" wrapText="1"/>
    </xf>
    <xf numFmtId="49" fontId="23" fillId="0" borderId="2" xfId="8" applyNumberFormat="1" applyFont="1" applyFill="1" applyBorder="1" applyAlignment="1" applyProtection="1">
      <alignment horizontal="left" vertical="top" wrapText="1"/>
    </xf>
    <xf numFmtId="49" fontId="23" fillId="0" borderId="2" xfId="8" applyNumberFormat="1" applyFont="1" applyFill="1" applyBorder="1" applyAlignment="1" applyProtection="1">
      <alignment horizontal="center" vertical="top" wrapText="1"/>
    </xf>
    <xf numFmtId="166" fontId="23" fillId="0" borderId="2" xfId="8" applyNumberFormat="1" applyFont="1" applyFill="1" applyBorder="1" applyAlignment="1" applyProtection="1">
      <alignment horizontal="center" vertical="top" wrapText="1"/>
    </xf>
    <xf numFmtId="0" fontId="23" fillId="0" borderId="2" xfId="8" applyNumberFormat="1" applyFont="1" applyFill="1" applyBorder="1" applyAlignment="1" applyProtection="1">
      <alignment horizontal="center" vertical="center" wrapText="1"/>
    </xf>
    <xf numFmtId="49" fontId="23" fillId="0" borderId="2" xfId="8" applyNumberFormat="1" applyFont="1" applyFill="1" applyBorder="1" applyAlignment="1" applyProtection="1">
      <alignment vertical="top" wrapText="1"/>
    </xf>
    <xf numFmtId="0" fontId="22" fillId="0" borderId="0" xfId="8" applyAlignment="1">
      <alignment wrapText="1"/>
    </xf>
    <xf numFmtId="2" fontId="23" fillId="0" borderId="2" xfId="8" applyNumberFormat="1" applyFont="1" applyFill="1" applyBorder="1" applyAlignment="1" applyProtection="1">
      <alignment horizontal="center" vertical="top" wrapText="1"/>
    </xf>
    <xf numFmtId="49" fontId="23" fillId="0" borderId="2" xfId="8" applyNumberFormat="1" applyFont="1" applyFill="1" applyBorder="1" applyAlignment="1" applyProtection="1">
      <alignment horizontal="center" vertical="center" wrapText="1"/>
    </xf>
    <xf numFmtId="0" fontId="51" fillId="0" borderId="2" xfId="12" applyFont="1" applyBorder="1" applyAlignment="1">
      <alignment horizontal="center" vertical="center" wrapText="1"/>
    </xf>
    <xf numFmtId="0" fontId="52" fillId="0" borderId="2" xfId="12" applyFont="1" applyBorder="1" applyAlignment="1">
      <alignment horizontal="left" vertical="center" wrapText="1"/>
    </xf>
    <xf numFmtId="0" fontId="42" fillId="0" borderId="2" xfId="12" applyFont="1" applyBorder="1" applyAlignment="1">
      <alignment horizontal="center" vertical="center" wrapText="1"/>
    </xf>
    <xf numFmtId="165" fontId="42" fillId="0" borderId="8" xfId="12" applyNumberFormat="1" applyFont="1" applyBorder="1" applyAlignment="1">
      <alignment horizontal="center" vertical="center" wrapText="1"/>
    </xf>
    <xf numFmtId="0" fontId="53" fillId="0" borderId="2" xfId="8" applyFont="1" applyBorder="1" applyAlignment="1">
      <alignment horizontal="center" vertical="center"/>
    </xf>
    <xf numFmtId="0" fontId="54" fillId="0" borderId="2" xfId="8" applyFont="1" applyBorder="1" applyAlignment="1">
      <alignment horizontal="left" vertical="center"/>
    </xf>
    <xf numFmtId="0" fontId="54" fillId="0" borderId="2" xfId="8" applyFont="1" applyBorder="1" applyAlignment="1">
      <alignment horizontal="left" vertical="center" wrapText="1"/>
    </xf>
    <xf numFmtId="49" fontId="51" fillId="0" borderId="2" xfId="12" applyNumberFormat="1" applyFont="1" applyBorder="1" applyAlignment="1">
      <alignment horizontal="center" vertical="center" wrapText="1"/>
    </xf>
    <xf numFmtId="0" fontId="23" fillId="0" borderId="2" xfId="8" applyFont="1" applyBorder="1" applyAlignment="1">
      <alignment horizontal="center" vertical="center"/>
    </xf>
    <xf numFmtId="0" fontId="55" fillId="0" borderId="2" xfId="12" applyFont="1" applyBorder="1" applyAlignment="1">
      <alignment horizontal="center" vertical="center" wrapText="1"/>
    </xf>
    <xf numFmtId="165" fontId="55" fillId="0" borderId="2" xfId="12" applyNumberFormat="1" applyFont="1" applyBorder="1" applyAlignment="1">
      <alignment horizontal="center" vertical="center" wrapText="1"/>
    </xf>
    <xf numFmtId="166" fontId="23" fillId="0" borderId="2" xfId="8" applyNumberFormat="1" applyFont="1" applyFill="1" applyBorder="1" applyAlignment="1" applyProtection="1">
      <alignment horizontal="right" vertical="top" wrapText="1"/>
    </xf>
    <xf numFmtId="0" fontId="23" fillId="0" borderId="2" xfId="8" applyNumberFormat="1" applyFont="1" applyFill="1" applyBorder="1" applyAlignment="1" applyProtection="1">
      <alignment horizontal="right" vertical="top" wrapText="1"/>
    </xf>
    <xf numFmtId="0" fontId="40" fillId="0" borderId="0" xfId="8" applyNumberFormat="1" applyFont="1" applyFill="1" applyBorder="1" applyAlignment="1" applyProtection="1"/>
    <xf numFmtId="2" fontId="40" fillId="0" borderId="0" xfId="8" applyNumberFormat="1" applyFont="1" applyFill="1" applyBorder="1" applyAlignment="1" applyProtection="1"/>
    <xf numFmtId="49" fontId="23" fillId="0" borderId="0" xfId="8" applyNumberFormat="1" applyFont="1" applyFill="1" applyBorder="1" applyAlignment="1" applyProtection="1"/>
    <xf numFmtId="49" fontId="24" fillId="0" borderId="0" xfId="8" applyNumberFormat="1" applyFont="1" applyFill="1" applyBorder="1" applyAlignment="1" applyProtection="1">
      <alignment horizontal="right"/>
    </xf>
    <xf numFmtId="49" fontId="24" fillId="0" borderId="0" xfId="8" applyNumberFormat="1" applyFont="1" applyFill="1" applyBorder="1" applyAlignment="1" applyProtection="1"/>
    <xf numFmtId="0" fontId="24" fillId="0" borderId="0" xfId="8" applyNumberFormat="1" applyFont="1" applyFill="1" applyBorder="1" applyAlignment="1" applyProtection="1">
      <alignment horizontal="left" vertical="top" wrapText="1"/>
    </xf>
    <xf numFmtId="0" fontId="24" fillId="0" borderId="0" xfId="8" applyNumberFormat="1" applyFont="1" applyFill="1" applyBorder="1" applyAlignment="1" applyProtection="1">
      <alignment horizontal="left" wrapText="1"/>
    </xf>
    <xf numFmtId="49" fontId="25" fillId="0" borderId="0" xfId="8" applyNumberFormat="1" applyFont="1" applyFill="1" applyBorder="1" applyAlignment="1" applyProtection="1">
      <alignment vertical="top" wrapText="1"/>
    </xf>
    <xf numFmtId="0" fontId="25" fillId="0" borderId="0" xfId="8" applyNumberFormat="1" applyFont="1" applyFill="1" applyBorder="1" applyAlignment="1" applyProtection="1">
      <alignment wrapText="1"/>
    </xf>
    <xf numFmtId="0" fontId="24" fillId="0" borderId="0" xfId="8" applyNumberFormat="1" applyFont="1" applyFill="1" applyBorder="1" applyAlignment="1" applyProtection="1">
      <alignment wrapText="1"/>
    </xf>
    <xf numFmtId="0" fontId="25" fillId="0" borderId="0" xfId="8" applyNumberFormat="1" applyFont="1" applyFill="1" applyBorder="1" applyAlignment="1" applyProtection="1"/>
    <xf numFmtId="49" fontId="24" fillId="0" borderId="0" xfId="8" applyNumberFormat="1" applyFont="1" applyFill="1" applyBorder="1" applyAlignment="1" applyProtection="1">
      <alignment horizontal="left"/>
    </xf>
    <xf numFmtId="49" fontId="24" fillId="0" borderId="0" xfId="8" applyNumberFormat="1" applyFont="1" applyFill="1" applyBorder="1" applyAlignment="1" applyProtection="1">
      <alignment vertical="top"/>
    </xf>
    <xf numFmtId="49" fontId="24" fillId="0" borderId="11" xfId="8" applyNumberFormat="1" applyFont="1" applyFill="1" applyBorder="1" applyAlignment="1" applyProtection="1">
      <alignment vertical="top"/>
    </xf>
    <xf numFmtId="0" fontId="24" fillId="0" borderId="0" xfId="8" applyNumberFormat="1" applyFont="1" applyFill="1" applyBorder="1" applyAlignment="1" applyProtection="1">
      <alignment horizontal="center" wrapText="1"/>
    </xf>
    <xf numFmtId="49" fontId="30" fillId="0" borderId="0" xfId="8" applyNumberFormat="1" applyFont="1" applyFill="1" applyBorder="1" applyAlignment="1" applyProtection="1">
      <alignment horizontal="center" vertical="top"/>
    </xf>
    <xf numFmtId="49" fontId="31" fillId="0" borderId="0" xfId="8" applyNumberFormat="1" applyFont="1" applyFill="1" applyBorder="1" applyAlignment="1" applyProtection="1">
      <alignment horizontal="center"/>
    </xf>
    <xf numFmtId="49" fontId="23" fillId="0" borderId="9" xfId="8" applyNumberFormat="1" applyFont="1" applyFill="1" applyBorder="1" applyAlignment="1" applyProtection="1">
      <alignment horizontal="center"/>
    </xf>
    <xf numFmtId="49" fontId="24" fillId="0" borderId="0" xfId="8" applyNumberFormat="1" applyFont="1" applyFill="1" applyBorder="1" applyAlignment="1" applyProtection="1">
      <alignment wrapText="1"/>
    </xf>
    <xf numFmtId="49" fontId="30" fillId="0" borderId="0" xfId="8" applyNumberFormat="1" applyFont="1" applyFill="1" applyBorder="1" applyAlignment="1" applyProtection="1"/>
    <xf numFmtId="49" fontId="23" fillId="0" borderId="0" xfId="8" applyNumberFormat="1" applyFont="1" applyFill="1" applyBorder="1" applyAlignment="1" applyProtection="1">
      <alignment horizontal="right" vertical="top"/>
    </xf>
    <xf numFmtId="49" fontId="30" fillId="0" borderId="0" xfId="8" applyNumberFormat="1" applyFont="1" applyFill="1" applyBorder="1" applyAlignment="1" applyProtection="1">
      <alignment horizontal="center"/>
    </xf>
    <xf numFmtId="49" fontId="32" fillId="0" borderId="0" xfId="8" applyNumberFormat="1" applyFont="1" applyFill="1" applyBorder="1" applyAlignment="1" applyProtection="1">
      <alignment horizontal="left"/>
    </xf>
    <xf numFmtId="0" fontId="24" fillId="0" borderId="0" xfId="8" applyNumberFormat="1" applyFont="1" applyFill="1" applyBorder="1" applyAlignment="1" applyProtection="1"/>
    <xf numFmtId="0" fontId="24" fillId="0" borderId="11" xfId="8" applyNumberFormat="1" applyFont="1" applyFill="1" applyBorder="1" applyAlignment="1" applyProtection="1"/>
    <xf numFmtId="0" fontId="24" fillId="0" borderId="11" xfId="8" applyNumberFormat="1" applyFont="1" applyFill="1" applyBorder="1" applyAlignment="1" applyProtection="1">
      <alignment horizontal="center"/>
    </xf>
    <xf numFmtId="0" fontId="24" fillId="0" borderId="0" xfId="8" applyNumberFormat="1" applyFont="1" applyFill="1" applyBorder="1" applyAlignment="1" applyProtection="1">
      <alignment horizontal="center"/>
    </xf>
    <xf numFmtId="0" fontId="23" fillId="0" borderId="9" xfId="8" applyNumberFormat="1" applyFont="1" applyFill="1" applyBorder="1" applyAlignment="1" applyProtection="1"/>
    <xf numFmtId="4" fontId="24" fillId="0" borderId="9" xfId="8" applyNumberFormat="1" applyFont="1" applyFill="1" applyBorder="1" applyAlignment="1" applyProtection="1">
      <alignment horizontal="right"/>
    </xf>
    <xf numFmtId="0" fontId="24" fillId="0" borderId="0" xfId="8" applyNumberFormat="1" applyFont="1" applyFill="1" applyBorder="1" applyAlignment="1" applyProtection="1">
      <alignment horizontal="left" vertical="top"/>
    </xf>
    <xf numFmtId="0" fontId="24" fillId="0" borderId="0" xfId="8" applyNumberFormat="1" applyFont="1" applyFill="1" applyBorder="1" applyAlignment="1" applyProtection="1">
      <alignment vertical="center" wrapText="1"/>
    </xf>
    <xf numFmtId="0" fontId="30" fillId="0" borderId="0" xfId="8" applyNumberFormat="1" applyFont="1" applyFill="1" applyBorder="1" applyAlignment="1" applyProtection="1"/>
    <xf numFmtId="2" fontId="24" fillId="0" borderId="0" xfId="8" applyNumberFormat="1" applyFont="1" applyFill="1" applyBorder="1" applyAlignment="1" applyProtection="1"/>
    <xf numFmtId="49" fontId="23" fillId="0" borderId="0" xfId="8" applyNumberFormat="1" applyFont="1" applyFill="1" applyBorder="1" applyAlignment="1" applyProtection="1">
      <alignment horizontal="right"/>
    </xf>
    <xf numFmtId="0" fontId="32" fillId="0" borderId="0" xfId="8" applyNumberFormat="1" applyFont="1" applyFill="1" applyBorder="1" applyAlignment="1" applyProtection="1"/>
    <xf numFmtId="2" fontId="24" fillId="0" borderId="9" xfId="8" applyNumberFormat="1" applyFont="1" applyFill="1" applyBorder="1" applyAlignment="1" applyProtection="1"/>
    <xf numFmtId="0" fontId="23" fillId="0" borderId="1" xfId="8" applyNumberFormat="1" applyFont="1" applyFill="1" applyBorder="1" applyAlignment="1" applyProtection="1"/>
    <xf numFmtId="4" fontId="24" fillId="0" borderId="1" xfId="8" applyNumberFormat="1" applyFont="1" applyFill="1" applyBorder="1" applyAlignment="1" applyProtection="1">
      <alignment horizontal="right"/>
    </xf>
    <xf numFmtId="2" fontId="24" fillId="0" borderId="1" xfId="8" applyNumberFormat="1" applyFont="1" applyFill="1" applyBorder="1" applyAlignment="1" applyProtection="1">
      <alignment horizontal="right"/>
    </xf>
    <xf numFmtId="0" fontId="24" fillId="0" borderId="0" xfId="8" applyNumberFormat="1" applyFont="1" applyFill="1" applyBorder="1" applyAlignment="1" applyProtection="1">
      <alignment horizontal="left"/>
    </xf>
    <xf numFmtId="2" fontId="24" fillId="0" borderId="0" xfId="8" applyNumberFormat="1" applyFont="1" applyFill="1" applyBorder="1" applyAlignment="1" applyProtection="1">
      <alignment horizontal="right"/>
    </xf>
    <xf numFmtId="49" fontId="23" fillId="0" borderId="2" xfId="8" applyNumberFormat="1" applyFont="1" applyFill="1" applyBorder="1" applyAlignment="1" applyProtection="1">
      <alignment horizontal="center" vertical="center"/>
    </xf>
    <xf numFmtId="0" fontId="23" fillId="0" borderId="2" xfId="8" applyNumberFormat="1" applyFont="1" applyFill="1" applyBorder="1" applyAlignment="1" applyProtection="1">
      <alignment horizontal="center" vertical="center"/>
    </xf>
    <xf numFmtId="0" fontId="27" fillId="0" borderId="0" xfId="8" applyNumberFormat="1" applyFont="1" applyFill="1" applyBorder="1" applyAlignment="1" applyProtection="1">
      <alignment horizontal="left" vertical="center" wrapText="1"/>
    </xf>
    <xf numFmtId="49" fontId="27" fillId="0" borderId="12" xfId="8" applyNumberFormat="1" applyFont="1" applyFill="1" applyBorder="1" applyAlignment="1" applyProtection="1">
      <alignment horizontal="center" vertical="top" wrapText="1"/>
    </xf>
    <xf numFmtId="49" fontId="27" fillId="0" borderId="11" xfId="8" applyNumberFormat="1" applyFont="1" applyFill="1" applyBorder="1" applyAlignment="1" applyProtection="1">
      <alignment horizontal="left" vertical="top" wrapText="1"/>
    </xf>
    <xf numFmtId="49" fontId="27" fillId="0" borderId="11" xfId="8" applyNumberFormat="1" applyFont="1" applyFill="1" applyBorder="1" applyAlignment="1" applyProtection="1">
      <alignment horizontal="center" vertical="top" wrapText="1"/>
    </xf>
    <xf numFmtId="0" fontId="27" fillId="0" borderId="11" xfId="8" applyNumberFormat="1" applyFont="1" applyFill="1" applyBorder="1" applyAlignment="1" applyProtection="1">
      <alignment horizontal="center" vertical="top" wrapText="1"/>
    </xf>
    <xf numFmtId="1" fontId="27" fillId="0" borderId="11" xfId="8" applyNumberFormat="1" applyFont="1" applyFill="1" applyBorder="1" applyAlignment="1" applyProtection="1">
      <alignment horizontal="center" vertical="top" wrapText="1"/>
    </xf>
    <xf numFmtId="0" fontId="27" fillId="0" borderId="11" xfId="8" applyNumberFormat="1" applyFont="1" applyFill="1" applyBorder="1" applyAlignment="1" applyProtection="1">
      <alignment horizontal="right" vertical="top" wrapText="1"/>
    </xf>
    <xf numFmtId="0" fontId="32" fillId="0" borderId="11" xfId="8" applyNumberFormat="1" applyFont="1" applyFill="1" applyBorder="1" applyAlignment="1" applyProtection="1">
      <alignment horizontal="right" vertical="top" wrapText="1"/>
    </xf>
    <xf numFmtId="0" fontId="27" fillId="0" borderId="3" xfId="8" applyNumberFormat="1" applyFont="1" applyFill="1" applyBorder="1" applyAlignment="1" applyProtection="1">
      <alignment horizontal="right" vertical="top" wrapText="1"/>
    </xf>
    <xf numFmtId="0" fontId="27" fillId="0" borderId="0" xfId="8" applyNumberFormat="1" applyFont="1" applyFill="1" applyBorder="1" applyAlignment="1" applyProtection="1">
      <alignment horizontal="left" vertical="top" wrapText="1"/>
    </xf>
    <xf numFmtId="49" fontId="23" fillId="0" borderId="13" xfId="8" applyNumberFormat="1" applyFont="1" applyFill="1" applyBorder="1" applyAlignment="1" applyProtection="1">
      <alignment vertical="center" wrapText="1"/>
    </xf>
    <xf numFmtId="49" fontId="23" fillId="0" borderId="0" xfId="8" applyNumberFormat="1" applyFont="1" applyFill="1" applyBorder="1" applyAlignment="1" applyProtection="1">
      <alignment horizontal="right" vertical="top" wrapText="1"/>
    </xf>
    <xf numFmtId="0" fontId="23" fillId="0" borderId="0" xfId="8" applyNumberFormat="1" applyFont="1" applyFill="1" applyBorder="1" applyAlignment="1" applyProtection="1">
      <alignment horizontal="left" vertical="top" wrapText="1"/>
    </xf>
    <xf numFmtId="49" fontId="24" fillId="0" borderId="13" xfId="8" applyNumberFormat="1" applyFont="1" applyFill="1" applyBorder="1" applyAlignment="1" applyProtection="1">
      <alignment vertical="center" wrapText="1"/>
    </xf>
    <xf numFmtId="49" fontId="24" fillId="0" borderId="0" xfId="8" applyNumberFormat="1" applyFont="1" applyFill="1" applyBorder="1" applyAlignment="1" applyProtection="1">
      <alignment horizontal="right" vertical="top" wrapText="1"/>
    </xf>
    <xf numFmtId="49" fontId="24" fillId="0" borderId="0" xfId="8" applyNumberFormat="1" applyFont="1" applyFill="1" applyBorder="1" applyAlignment="1" applyProtection="1">
      <alignment horizontal="center" vertical="top" wrapText="1"/>
    </xf>
    <xf numFmtId="0" fontId="24" fillId="0" borderId="0" xfId="8" applyNumberFormat="1" applyFont="1" applyFill="1" applyBorder="1" applyAlignment="1" applyProtection="1">
      <alignment horizontal="center" vertical="top" wrapText="1"/>
    </xf>
    <xf numFmtId="1" fontId="24" fillId="0" borderId="0" xfId="8" applyNumberFormat="1" applyFont="1" applyFill="1" applyBorder="1" applyAlignment="1" applyProtection="1">
      <alignment horizontal="center" vertical="top" wrapText="1"/>
    </xf>
    <xf numFmtId="0" fontId="24" fillId="0" borderId="0" xfId="8" applyNumberFormat="1" applyFont="1" applyFill="1" applyBorder="1" applyAlignment="1" applyProtection="1">
      <alignment horizontal="right" vertical="top" wrapText="1"/>
    </xf>
    <xf numFmtId="4" fontId="24" fillId="0" borderId="14" xfId="8" applyNumberFormat="1" applyFont="1" applyFill="1" applyBorder="1" applyAlignment="1" applyProtection="1">
      <alignment horizontal="right" vertical="top" wrapText="1"/>
    </xf>
    <xf numFmtId="49" fontId="24" fillId="0" borderId="13" xfId="8" applyNumberFormat="1" applyFont="1" applyFill="1" applyBorder="1" applyAlignment="1" applyProtection="1">
      <alignment horizontal="right" vertical="center" wrapText="1"/>
    </xf>
    <xf numFmtId="166" fontId="24" fillId="0" borderId="0" xfId="8" applyNumberFormat="1" applyFont="1" applyFill="1" applyBorder="1" applyAlignment="1" applyProtection="1">
      <alignment horizontal="center" vertical="top" wrapText="1"/>
    </xf>
    <xf numFmtId="0" fontId="23" fillId="0" borderId="0" xfId="8" applyNumberFormat="1" applyFont="1" applyFill="1" applyBorder="1" applyAlignment="1" applyProtection="1">
      <alignment horizontal="right" vertical="top" wrapText="1"/>
    </xf>
    <xf numFmtId="0" fontId="23" fillId="0" borderId="0" xfId="8" applyNumberFormat="1" applyFont="1" applyFill="1" applyBorder="1" applyAlignment="1" applyProtection="1">
      <alignment horizontal="center" vertical="top" wrapText="1"/>
    </xf>
    <xf numFmtId="4" fontId="24" fillId="0" borderId="0" xfId="8" applyNumberFormat="1" applyFont="1" applyFill="1" applyBorder="1" applyAlignment="1" applyProtection="1">
      <alignment horizontal="right" vertical="top" wrapText="1"/>
    </xf>
    <xf numFmtId="2" fontId="24" fillId="0" borderId="0" xfId="8" applyNumberFormat="1" applyFont="1" applyFill="1" applyBorder="1" applyAlignment="1" applyProtection="1">
      <alignment horizontal="center" vertical="top" wrapText="1"/>
    </xf>
    <xf numFmtId="0" fontId="33" fillId="0" borderId="0" xfId="8" applyNumberFormat="1" applyFont="1" applyFill="1" applyBorder="1" applyAlignment="1" applyProtection="1"/>
    <xf numFmtId="170" fontId="24" fillId="0" borderId="0" xfId="8" applyNumberFormat="1" applyFont="1" applyFill="1" applyBorder="1" applyAlignment="1" applyProtection="1">
      <alignment horizontal="center" vertical="top" wrapText="1"/>
    </xf>
    <xf numFmtId="49" fontId="24" fillId="0" borderId="13" xfId="8" applyNumberFormat="1" applyFont="1" applyFill="1" applyBorder="1" applyAlignment="1" applyProtection="1">
      <alignment horizontal="right" vertical="top" wrapText="1"/>
    </xf>
    <xf numFmtId="2" fontId="24" fillId="0" borderId="0" xfId="8" applyNumberFormat="1" applyFont="1" applyFill="1" applyBorder="1" applyAlignment="1" applyProtection="1">
      <alignment horizontal="right" vertical="top" wrapText="1"/>
    </xf>
    <xf numFmtId="2" fontId="23" fillId="0" borderId="0" xfId="8" applyNumberFormat="1" applyFont="1" applyFill="1" applyBorder="1" applyAlignment="1" applyProtection="1">
      <alignment horizontal="right" vertical="top" wrapText="1"/>
    </xf>
    <xf numFmtId="2" fontId="23" fillId="0" borderId="0" xfId="8" applyNumberFormat="1" applyFont="1" applyFill="1" applyBorder="1" applyAlignment="1" applyProtection="1">
      <alignment horizontal="center" vertical="top" wrapText="1"/>
    </xf>
    <xf numFmtId="2" fontId="24" fillId="0" borderId="14" xfId="8" applyNumberFormat="1" applyFont="1" applyFill="1" applyBorder="1" applyAlignment="1" applyProtection="1">
      <alignment horizontal="right" vertical="top" wrapText="1"/>
    </xf>
    <xf numFmtId="49" fontId="30" fillId="0" borderId="13" xfId="8" applyNumberFormat="1" applyFont="1" applyFill="1" applyBorder="1" applyAlignment="1" applyProtection="1">
      <alignment horizontal="right" vertical="top" wrapText="1"/>
    </xf>
    <xf numFmtId="49" fontId="30" fillId="0" borderId="0" xfId="8" applyNumberFormat="1" applyFont="1" applyFill="1" applyBorder="1" applyAlignment="1" applyProtection="1">
      <alignment horizontal="right" vertical="top" wrapText="1"/>
    </xf>
    <xf numFmtId="49" fontId="30" fillId="0" borderId="0" xfId="8" applyNumberFormat="1" applyFont="1" applyFill="1" applyBorder="1" applyAlignment="1" applyProtection="1">
      <alignment horizontal="center" vertical="top" wrapText="1"/>
    </xf>
    <xf numFmtId="166" fontId="30" fillId="0" borderId="0" xfId="8" applyNumberFormat="1" applyFont="1" applyFill="1" applyBorder="1" applyAlignment="1" applyProtection="1">
      <alignment horizontal="center" vertical="top" wrapText="1"/>
    </xf>
    <xf numFmtId="2" fontId="30" fillId="0" borderId="0" xfId="8" applyNumberFormat="1" applyFont="1" applyFill="1" applyBorder="1" applyAlignment="1" applyProtection="1">
      <alignment horizontal="center" vertical="top" wrapText="1"/>
    </xf>
    <xf numFmtId="0" fontId="30" fillId="0" borderId="0" xfId="8" applyNumberFormat="1" applyFont="1" applyFill="1" applyBorder="1" applyAlignment="1" applyProtection="1">
      <alignment horizontal="right" vertical="top" wrapText="1"/>
    </xf>
    <xf numFmtId="0" fontId="30" fillId="0" borderId="0" xfId="8" applyNumberFormat="1" applyFont="1" applyFill="1" applyBorder="1" applyAlignment="1" applyProtection="1">
      <alignment horizontal="center" vertical="top" wrapText="1"/>
    </xf>
    <xf numFmtId="0" fontId="30" fillId="0" borderId="14" xfId="8" applyNumberFormat="1" applyFont="1" applyFill="1" applyBorder="1" applyAlignment="1" applyProtection="1">
      <alignment horizontal="right" vertical="top" wrapText="1"/>
    </xf>
    <xf numFmtId="0" fontId="30" fillId="0" borderId="0" xfId="8" applyNumberFormat="1" applyFont="1" applyFill="1" applyBorder="1" applyAlignment="1" applyProtection="1">
      <alignment horizontal="left" vertical="top" wrapText="1"/>
    </xf>
    <xf numFmtId="49" fontId="23" fillId="0" borderId="13" xfId="8" applyNumberFormat="1" applyFont="1" applyFill="1" applyBorder="1" applyAlignment="1" applyProtection="1"/>
    <xf numFmtId="4" fontId="27" fillId="0" borderId="11" xfId="8" applyNumberFormat="1" applyFont="1" applyFill="1" applyBorder="1" applyAlignment="1" applyProtection="1">
      <alignment horizontal="right" vertical="top" wrapText="1"/>
    </xf>
    <xf numFmtId="4" fontId="27" fillId="0" borderId="3" xfId="8" applyNumberFormat="1" applyFont="1" applyFill="1" applyBorder="1" applyAlignment="1" applyProtection="1">
      <alignment horizontal="right" vertical="top" wrapText="1"/>
    </xf>
    <xf numFmtId="49" fontId="27" fillId="0" borderId="13" xfId="8" applyNumberFormat="1" applyFont="1" applyFill="1" applyBorder="1" applyAlignment="1" applyProtection="1">
      <alignment horizontal="center" vertical="top" wrapText="1"/>
    </xf>
    <xf numFmtId="49" fontId="27" fillId="0" borderId="0" xfId="8" applyNumberFormat="1" applyFont="1" applyFill="1" applyBorder="1" applyAlignment="1" applyProtection="1">
      <alignment horizontal="left" vertical="top" wrapText="1"/>
    </xf>
    <xf numFmtId="49" fontId="27" fillId="0" borderId="10" xfId="8" applyNumberFormat="1" applyFont="1" applyFill="1" applyBorder="1" applyAlignment="1" applyProtection="1">
      <alignment horizontal="center" vertical="top" wrapText="1"/>
    </xf>
    <xf numFmtId="0" fontId="27" fillId="0" borderId="9" xfId="8" applyNumberFormat="1" applyFont="1" applyFill="1" applyBorder="1" applyAlignment="1" applyProtection="1">
      <alignment horizontal="left" vertical="top" wrapText="1"/>
    </xf>
    <xf numFmtId="0" fontId="27" fillId="0" borderId="9" xfId="8" applyNumberFormat="1" applyFont="1" applyFill="1" applyBorder="1" applyAlignment="1" applyProtection="1">
      <alignment horizontal="center" vertical="top" wrapText="1"/>
    </xf>
    <xf numFmtId="0" fontId="27" fillId="0" borderId="9" xfId="8" applyNumberFormat="1" applyFont="1" applyFill="1" applyBorder="1" applyAlignment="1" applyProtection="1">
      <alignment horizontal="right" vertical="top" wrapText="1"/>
    </xf>
    <xf numFmtId="0" fontId="23" fillId="0" borderId="9" xfId="8" applyNumberFormat="1" applyFont="1" applyFill="1" applyBorder="1" applyAlignment="1" applyProtection="1">
      <alignment horizontal="center" vertical="top" wrapText="1"/>
    </xf>
    <xf numFmtId="49" fontId="32" fillId="0" borderId="9" xfId="8" applyNumberFormat="1" applyFont="1" applyFill="1" applyBorder="1" applyAlignment="1" applyProtection="1">
      <alignment vertical="top" wrapText="1"/>
    </xf>
    <xf numFmtId="49" fontId="32" fillId="0" borderId="4" xfId="8" applyNumberFormat="1" applyFont="1" applyFill="1" applyBorder="1" applyAlignment="1" applyProtection="1">
      <alignment horizontal="right" vertical="top" wrapText="1"/>
    </xf>
    <xf numFmtId="2" fontId="34" fillId="0" borderId="0" xfId="8" applyNumberFormat="1" applyFont="1" applyFill="1" applyBorder="1" applyAlignment="1" applyProtection="1">
      <alignment horizontal="center" vertical="top"/>
    </xf>
    <xf numFmtId="3" fontId="34" fillId="0" borderId="0" xfId="8" applyNumberFormat="1" applyFont="1" applyFill="1" applyBorder="1" applyAlignment="1" applyProtection="1">
      <alignment horizontal="right" vertical="top"/>
    </xf>
    <xf numFmtId="49" fontId="27" fillId="0" borderId="0" xfId="8" applyNumberFormat="1" applyFont="1" applyFill="1" applyBorder="1" applyAlignment="1" applyProtection="1">
      <alignment horizontal="right" vertical="top" wrapText="1"/>
    </xf>
    <xf numFmtId="0" fontId="27" fillId="0" borderId="14" xfId="8" applyNumberFormat="1" applyFont="1" applyFill="1" applyBorder="1" applyAlignment="1" applyProtection="1">
      <alignment horizontal="right" vertical="top" wrapText="1"/>
    </xf>
    <xf numFmtId="0" fontId="27" fillId="0" borderId="0" xfId="8" applyNumberFormat="1" applyFont="1" applyFill="1" applyBorder="1" applyAlignment="1" applyProtection="1">
      <alignment vertical="top" wrapText="1"/>
    </xf>
    <xf numFmtId="4" fontId="23" fillId="0" borderId="14" xfId="8" applyNumberFormat="1" applyFont="1" applyFill="1" applyBorder="1" applyAlignment="1" applyProtection="1">
      <alignment horizontal="right" vertical="top" wrapText="1"/>
    </xf>
    <xf numFmtId="0" fontId="23" fillId="0" borderId="0" xfId="8" applyNumberFormat="1" applyFont="1" applyFill="1" applyBorder="1" applyAlignment="1" applyProtection="1">
      <alignment vertical="top" wrapText="1"/>
    </xf>
    <xf numFmtId="0" fontId="23" fillId="0" borderId="14" xfId="8" applyNumberFormat="1" applyFont="1" applyFill="1" applyBorder="1" applyAlignment="1" applyProtection="1">
      <alignment horizontal="right" vertical="top" wrapText="1"/>
    </xf>
    <xf numFmtId="4" fontId="27" fillId="0" borderId="14" xfId="8" applyNumberFormat="1" applyFont="1" applyFill="1" applyBorder="1" applyAlignment="1" applyProtection="1">
      <alignment horizontal="right" vertical="top" wrapText="1"/>
    </xf>
    <xf numFmtId="49" fontId="23" fillId="0" borderId="0" xfId="8" applyNumberFormat="1" applyFont="1" applyFill="1" applyBorder="1" applyAlignment="1" applyProtection="1">
      <alignment horizontal="center" vertical="top" wrapText="1"/>
    </xf>
    <xf numFmtId="49" fontId="27" fillId="0" borderId="0" xfId="8" applyNumberFormat="1" applyFont="1" applyFill="1" applyBorder="1" applyAlignment="1" applyProtection="1">
      <alignment vertical="top" wrapText="1"/>
    </xf>
    <xf numFmtId="49" fontId="56" fillId="0" borderId="0" xfId="8" applyNumberFormat="1" applyFont="1" applyFill="1" applyBorder="1" applyAlignment="1" applyProtection="1">
      <alignment vertical="top" wrapText="1"/>
    </xf>
    <xf numFmtId="49" fontId="23" fillId="0" borderId="10" xfId="8" applyNumberFormat="1" applyFont="1" applyFill="1" applyBorder="1" applyAlignment="1" applyProtection="1"/>
    <xf numFmtId="49" fontId="23" fillId="0" borderId="9" xfId="8" applyNumberFormat="1" applyFont="1" applyFill="1" applyBorder="1" applyAlignment="1" applyProtection="1">
      <alignment vertical="top"/>
    </xf>
    <xf numFmtId="49" fontId="23" fillId="0" borderId="9" xfId="8" applyNumberFormat="1" applyFont="1" applyFill="1" applyBorder="1" applyAlignment="1" applyProtection="1">
      <alignment vertical="top" wrapText="1"/>
    </xf>
    <xf numFmtId="0" fontId="23" fillId="0" borderId="4" xfId="8" applyNumberFormat="1" applyFont="1" applyFill="1" applyBorder="1" applyAlignment="1" applyProtection="1">
      <alignment vertical="top" wrapText="1"/>
    </xf>
    <xf numFmtId="2" fontId="25" fillId="0" borderId="0" xfId="8" applyNumberFormat="1" applyFont="1" applyFill="1" applyBorder="1" applyAlignment="1" applyProtection="1">
      <alignment horizontal="center" vertical="top"/>
    </xf>
    <xf numFmtId="3" fontId="25" fillId="0" borderId="0" xfId="8" applyNumberFormat="1" applyFont="1" applyFill="1" applyBorder="1" applyAlignment="1" applyProtection="1">
      <alignment horizontal="right" vertical="top"/>
    </xf>
    <xf numFmtId="4" fontId="25" fillId="0" borderId="0" xfId="8" applyNumberFormat="1" applyFont="1" applyFill="1" applyBorder="1" applyAlignment="1" applyProtection="1">
      <alignment horizontal="right" vertical="top"/>
    </xf>
    <xf numFmtId="4" fontId="27" fillId="0" borderId="9" xfId="8" applyNumberFormat="1" applyFont="1" applyFill="1" applyBorder="1" applyAlignment="1" applyProtection="1">
      <alignment horizontal="right" vertical="top"/>
    </xf>
    <xf numFmtId="2" fontId="27" fillId="0" borderId="9" xfId="8" applyNumberFormat="1" applyFont="1" applyFill="1" applyBorder="1" applyAlignment="1" applyProtection="1">
      <alignment horizontal="center" vertical="top"/>
    </xf>
    <xf numFmtId="0" fontId="23" fillId="0" borderId="9" xfId="8" applyNumberFormat="1" applyFont="1" applyFill="1" applyBorder="1" applyAlignment="1" applyProtection="1">
      <alignment vertical="center"/>
    </xf>
    <xf numFmtId="49" fontId="23" fillId="0" borderId="9" xfId="8" applyNumberFormat="1" applyFont="1" applyFill="1" applyBorder="1" applyAlignment="1" applyProtection="1"/>
    <xf numFmtId="3" fontId="27" fillId="0" borderId="4" xfId="8" applyNumberFormat="1" applyFont="1" applyFill="1" applyBorder="1" applyAlignment="1" applyProtection="1">
      <alignment horizontal="right" vertical="top"/>
    </xf>
    <xf numFmtId="0" fontId="25" fillId="0" borderId="0" xfId="8" applyNumberFormat="1" applyFont="1" applyFill="1" applyBorder="1" applyAlignment="1" applyProtection="1">
      <alignment vertical="center"/>
    </xf>
    <xf numFmtId="0" fontId="23" fillId="0" borderId="0" xfId="8" applyNumberFormat="1" applyFont="1" applyFill="1" applyBorder="1" applyAlignment="1" applyProtection="1">
      <alignment vertical="center"/>
    </xf>
    <xf numFmtId="0" fontId="23" fillId="0" borderId="0" xfId="8" applyNumberFormat="1" applyFont="1" applyFill="1" applyBorder="1" applyAlignment="1" applyProtection="1">
      <alignment horizontal="left" vertical="center" wrapText="1"/>
    </xf>
    <xf numFmtId="0" fontId="23" fillId="0" borderId="0" xfId="8" applyNumberFormat="1" applyFont="1" applyFill="1" applyBorder="1" applyAlignment="1" applyProtection="1">
      <alignment horizontal="center" vertical="center" wrapText="1"/>
    </xf>
    <xf numFmtId="0" fontId="23" fillId="0" borderId="0" xfId="8" applyNumberFormat="1" applyFont="1" applyFill="1" applyBorder="1" applyAlignment="1" applyProtection="1">
      <alignment vertical="center" wrapText="1"/>
    </xf>
    <xf numFmtId="0" fontId="27" fillId="0" borderId="0" xfId="8" applyNumberFormat="1" applyFont="1" applyFill="1" applyBorder="1" applyAlignment="1" applyProtection="1">
      <alignment horizontal="right" vertical="top" wrapText="1"/>
    </xf>
    <xf numFmtId="4" fontId="27" fillId="0" borderId="0" xfId="8" applyNumberFormat="1" applyFont="1" applyFill="1" applyBorder="1" applyAlignment="1" applyProtection="1">
      <alignment horizontal="right" vertical="top"/>
    </xf>
    <xf numFmtId="2" fontId="27" fillId="0" borderId="0" xfId="8" applyNumberFormat="1" applyFont="1" applyFill="1" applyBorder="1" applyAlignment="1" applyProtection="1">
      <alignment horizontal="center" vertical="top"/>
    </xf>
    <xf numFmtId="3" fontId="27" fillId="0" borderId="0" xfId="8" applyNumberFormat="1" applyFont="1" applyFill="1" applyBorder="1" applyAlignment="1" applyProtection="1">
      <alignment horizontal="right" vertical="top"/>
    </xf>
    <xf numFmtId="0" fontId="24" fillId="0" borderId="0" xfId="8" applyNumberFormat="1" applyFont="1" applyFill="1" applyBorder="1" applyAlignment="1" applyProtection="1">
      <alignment horizontal="right" vertical="top"/>
    </xf>
    <xf numFmtId="0" fontId="24" fillId="0" borderId="0" xfId="8" applyNumberFormat="1" applyFont="1" applyFill="1" applyBorder="1" applyAlignment="1" applyProtection="1">
      <alignment horizontal="left" vertical="center" wrapText="1"/>
    </xf>
    <xf numFmtId="0" fontId="24" fillId="0" borderId="0" xfId="8" applyNumberFormat="1" applyFont="1" applyFill="1" applyBorder="1" applyAlignment="1" applyProtection="1">
      <alignment vertical="top" wrapText="1"/>
    </xf>
    <xf numFmtId="0" fontId="24" fillId="0" borderId="0" xfId="8" applyNumberFormat="1" applyFont="1" applyFill="1" applyBorder="1" applyAlignment="1" applyProtection="1">
      <alignment vertical="top"/>
    </xf>
    <xf numFmtId="0" fontId="25" fillId="0" borderId="0" xfId="8" applyNumberFormat="1" applyFont="1" applyFill="1" applyBorder="1" applyAlignment="1" applyProtection="1">
      <alignment vertical="top"/>
    </xf>
    <xf numFmtId="0" fontId="23" fillId="0" borderId="0" xfId="8" applyNumberFormat="1" applyFont="1" applyFill="1" applyBorder="1" applyAlignment="1" applyProtection="1"/>
    <xf numFmtId="0" fontId="23" fillId="0" borderId="0" xfId="8" applyNumberFormat="1" applyFont="1" applyFill="1" applyBorder="1" applyAlignment="1" applyProtection="1">
      <alignment horizontal="left" wrapText="1"/>
    </xf>
    <xf numFmtId="0" fontId="23" fillId="0" borderId="0" xfId="8" applyNumberFormat="1" applyFont="1" applyFill="1" applyBorder="1" applyAlignment="1" applyProtection="1">
      <alignment horizontal="center" wrapText="1"/>
    </xf>
    <xf numFmtId="2" fontId="27" fillId="0" borderId="11" xfId="8" applyNumberFormat="1" applyFont="1" applyFill="1" applyBorder="1" applyAlignment="1" applyProtection="1">
      <alignment horizontal="center" vertical="top" wrapText="1"/>
    </xf>
    <xf numFmtId="49" fontId="23" fillId="0" borderId="13" xfId="8" applyNumberFormat="1" applyFont="1" applyFill="1" applyBorder="1" applyAlignment="1" applyProtection="1">
      <alignment horizontal="center" vertical="top" wrapText="1"/>
    </xf>
    <xf numFmtId="49" fontId="23" fillId="0" borderId="0" xfId="8" applyNumberFormat="1" applyFont="1" applyFill="1" applyBorder="1" applyAlignment="1" applyProtection="1">
      <alignment horizontal="left" vertical="top" wrapText="1"/>
    </xf>
    <xf numFmtId="165" fontId="24" fillId="0" borderId="0" xfId="8" applyNumberFormat="1" applyFont="1" applyFill="1" applyBorder="1" applyAlignment="1" applyProtection="1">
      <alignment horizontal="center" vertical="top" wrapText="1"/>
    </xf>
    <xf numFmtId="2" fontId="27" fillId="0" borderId="3" xfId="8" applyNumberFormat="1" applyFont="1" applyFill="1" applyBorder="1" applyAlignment="1" applyProtection="1">
      <alignment horizontal="right" vertical="top" wrapText="1"/>
    </xf>
    <xf numFmtId="2" fontId="27" fillId="0" borderId="11" xfId="8" applyNumberFormat="1" applyFont="1" applyFill="1" applyBorder="1" applyAlignment="1" applyProtection="1">
      <alignment horizontal="right" vertical="top" wrapText="1"/>
    </xf>
    <xf numFmtId="49" fontId="23" fillId="0" borderId="0" xfId="8" applyNumberFormat="1" applyFont="1" applyFill="1" applyBorder="1" applyAlignment="1" applyProtection="1">
      <alignment vertical="top" wrapText="1"/>
    </xf>
    <xf numFmtId="169" fontId="24" fillId="0" borderId="0" xfId="8" applyNumberFormat="1" applyFont="1" applyFill="1" applyBorder="1" applyAlignment="1" applyProtection="1">
      <alignment horizontal="center" vertical="top" wrapText="1"/>
    </xf>
    <xf numFmtId="171" fontId="24" fillId="0" borderId="0" xfId="8" applyNumberFormat="1" applyFont="1" applyFill="1" applyBorder="1" applyAlignment="1" applyProtection="1">
      <alignment horizontal="center" vertical="top" wrapText="1"/>
    </xf>
    <xf numFmtId="4" fontId="23" fillId="0" borderId="0" xfId="8" applyNumberFormat="1" applyFont="1" applyFill="1" applyBorder="1" applyAlignment="1" applyProtection="1">
      <alignment horizontal="right" vertical="top" wrapText="1"/>
    </xf>
    <xf numFmtId="2" fontId="32" fillId="0" borderId="11" xfId="8" applyNumberFormat="1" applyFont="1" applyFill="1" applyBorder="1" applyAlignment="1" applyProtection="1">
      <alignment horizontal="right" vertical="top" wrapText="1"/>
    </xf>
    <xf numFmtId="2" fontId="23" fillId="0" borderId="14" xfId="8" applyNumberFormat="1" applyFont="1" applyFill="1" applyBorder="1" applyAlignment="1" applyProtection="1">
      <alignment horizontal="right" vertical="top" wrapText="1"/>
    </xf>
    <xf numFmtId="166" fontId="27" fillId="0" borderId="11" xfId="8" applyNumberFormat="1" applyFont="1" applyFill="1" applyBorder="1" applyAlignment="1" applyProtection="1">
      <alignment horizontal="center" vertical="top" wrapText="1"/>
    </xf>
    <xf numFmtId="4" fontId="32" fillId="0" borderId="11" xfId="8" applyNumberFormat="1" applyFont="1" applyFill="1" applyBorder="1" applyAlignment="1" applyProtection="1">
      <alignment horizontal="right" vertical="top" wrapText="1"/>
    </xf>
    <xf numFmtId="166" fontId="23" fillId="0" borderId="0" xfId="8" applyNumberFormat="1" applyFont="1" applyFill="1" applyBorder="1" applyAlignment="1" applyProtection="1">
      <alignment horizontal="center" vertical="top" wrapText="1"/>
    </xf>
    <xf numFmtId="165" fontId="27" fillId="0" borderId="11" xfId="8" applyNumberFormat="1" applyFont="1" applyFill="1" applyBorder="1" applyAlignment="1" applyProtection="1">
      <alignment horizontal="center" vertical="top" wrapText="1"/>
    </xf>
    <xf numFmtId="170" fontId="27" fillId="0" borderId="11" xfId="8" applyNumberFormat="1" applyFont="1" applyFill="1" applyBorder="1" applyAlignment="1" applyProtection="1">
      <alignment horizontal="center" vertical="top" wrapText="1"/>
    </xf>
    <xf numFmtId="0" fontId="37" fillId="0" borderId="0" xfId="8" applyNumberFormat="1" applyFont="1" applyFill="1" applyBorder="1" applyAlignment="1" applyProtection="1"/>
    <xf numFmtId="0" fontId="37" fillId="0" borderId="0" xfId="8" applyNumberFormat="1" applyFont="1" applyFill="1" applyBorder="1" applyAlignment="1" applyProtection="1">
      <alignment wrapText="1"/>
    </xf>
    <xf numFmtId="0" fontId="38" fillId="0" borderId="0" xfId="8" applyNumberFormat="1" applyFont="1" applyFill="1" applyBorder="1" applyAlignment="1" applyProtection="1">
      <alignment wrapText="1"/>
    </xf>
    <xf numFmtId="0" fontId="38" fillId="0" borderId="0" xfId="8" applyNumberFormat="1" applyFont="1" applyFill="1" applyBorder="1" applyAlignment="1" applyProtection="1">
      <alignment horizontal="right" vertical="top"/>
    </xf>
    <xf numFmtId="0" fontId="38" fillId="0" borderId="0" xfId="8" applyNumberFormat="1" applyFont="1" applyFill="1" applyBorder="1" applyAlignment="1" applyProtection="1">
      <alignment horizontal="right" vertical="center"/>
    </xf>
    <xf numFmtId="0" fontId="37" fillId="0" borderId="0" xfId="8" applyNumberFormat="1" applyFont="1" applyFill="1" applyBorder="1" applyAlignment="1" applyProtection="1">
      <alignment horizontal="center" wrapText="1"/>
    </xf>
    <xf numFmtId="49" fontId="38" fillId="0" borderId="0" xfId="8" applyNumberFormat="1" applyFont="1" applyFill="1" applyBorder="1" applyAlignment="1" applyProtection="1">
      <alignment vertical="center"/>
    </xf>
    <xf numFmtId="0" fontId="38" fillId="0" borderId="0" xfId="8" applyNumberFormat="1" applyFont="1" applyFill="1" applyBorder="1" applyAlignment="1" applyProtection="1">
      <alignment horizontal="center" wrapText="1"/>
    </xf>
    <xf numFmtId="0" fontId="40" fillId="0" borderId="0" xfId="8" applyNumberFormat="1" applyFont="1" applyFill="1" applyBorder="1" applyAlignment="1" applyProtection="1">
      <alignment wrapText="1"/>
    </xf>
    <xf numFmtId="0" fontId="40" fillId="0" borderId="0" xfId="8" applyNumberFormat="1" applyFont="1" applyFill="1" applyBorder="1" applyAlignment="1" applyProtection="1">
      <alignment horizontal="center" wrapText="1"/>
    </xf>
    <xf numFmtId="0" fontId="40" fillId="0" borderId="0" xfId="8" applyNumberFormat="1" applyFont="1" applyFill="1" applyBorder="1" applyAlignment="1" applyProtection="1">
      <alignment horizontal="left" vertical="center" wrapText="1"/>
    </xf>
    <xf numFmtId="0" fontId="35" fillId="0" borderId="0" xfId="8" applyNumberFormat="1" applyFont="1" applyFill="1" applyBorder="1" applyAlignment="1" applyProtection="1">
      <alignment horizontal="left" vertical="center" wrapText="1"/>
    </xf>
    <xf numFmtId="49" fontId="35" fillId="0" borderId="2" xfId="8" applyNumberFormat="1" applyFont="1" applyFill="1" applyBorder="1" applyAlignment="1" applyProtection="1">
      <alignment horizontal="center" vertical="top"/>
    </xf>
    <xf numFmtId="49" fontId="35" fillId="0" borderId="2" xfId="8" applyNumberFormat="1" applyFont="1" applyFill="1" applyBorder="1" applyAlignment="1" applyProtection="1">
      <alignment vertical="top" wrapText="1"/>
    </xf>
    <xf numFmtId="49" fontId="35" fillId="0" borderId="2" xfId="8" applyNumberFormat="1" applyFont="1" applyFill="1" applyBorder="1" applyAlignment="1" applyProtection="1">
      <alignment horizontal="left" vertical="top" wrapText="1"/>
    </xf>
    <xf numFmtId="49" fontId="41" fillId="0" borderId="2" xfId="8" applyNumberFormat="1" applyFont="1" applyFill="1" applyBorder="1" applyAlignment="1" applyProtection="1">
      <alignment horizontal="center" vertical="top" wrapText="1"/>
    </xf>
    <xf numFmtId="49" fontId="35" fillId="0" borderId="2" xfId="8" applyNumberFormat="1" applyFont="1" applyFill="1" applyBorder="1" applyAlignment="1" applyProtection="1">
      <alignment horizontal="center" vertical="top" wrapText="1"/>
    </xf>
    <xf numFmtId="2" fontId="41" fillId="0" borderId="2" xfId="8" applyNumberFormat="1" applyFont="1" applyFill="1" applyBorder="1" applyAlignment="1" applyProtection="1">
      <alignment horizontal="right" vertical="top" wrapText="1"/>
    </xf>
    <xf numFmtId="0" fontId="41" fillId="0" borderId="2" xfId="8" applyNumberFormat="1" applyFont="1" applyFill="1" applyBorder="1" applyAlignment="1" applyProtection="1">
      <alignment horizontal="right" vertical="top" wrapText="1"/>
    </xf>
    <xf numFmtId="2" fontId="35" fillId="0" borderId="2" xfId="8" applyNumberFormat="1" applyFont="1" applyFill="1" applyBorder="1" applyAlignment="1" applyProtection="1">
      <alignment horizontal="right" vertical="top" wrapText="1"/>
    </xf>
    <xf numFmtId="0" fontId="35" fillId="0" borderId="2" xfId="8" applyNumberFormat="1" applyFont="1" applyFill="1" applyBorder="1" applyAlignment="1" applyProtection="1">
      <alignment horizontal="right" vertical="top" wrapText="1"/>
    </xf>
    <xf numFmtId="0" fontId="35" fillId="0" borderId="2" xfId="8" applyNumberFormat="1" applyFont="1" applyFill="1" applyBorder="1" applyAlignment="1" applyProtection="1">
      <alignment horizontal="center" vertical="top" wrapText="1"/>
    </xf>
    <xf numFmtId="4" fontId="35" fillId="0" borderId="2" xfId="8" applyNumberFormat="1" applyFont="1" applyFill="1" applyBorder="1" applyAlignment="1" applyProtection="1">
      <alignment horizontal="right" vertical="top" wrapText="1"/>
    </xf>
    <xf numFmtId="0" fontId="35" fillId="0" borderId="2" xfId="8" applyNumberFormat="1" applyFont="1" applyFill="1" applyBorder="1" applyAlignment="1" applyProtection="1">
      <alignment horizontal="left" vertical="top" wrapText="1"/>
    </xf>
    <xf numFmtId="2" fontId="41" fillId="0" borderId="2" xfId="8" applyNumberFormat="1" applyFont="1" applyFill="1" applyBorder="1" applyAlignment="1" applyProtection="1">
      <alignment horizontal="right" vertical="top"/>
    </xf>
    <xf numFmtId="49" fontId="35" fillId="0" borderId="2" xfId="8" applyNumberFormat="1" applyFont="1" applyFill="1" applyBorder="1" applyAlignment="1" applyProtection="1">
      <alignment horizontal="center" vertical="top" textRotation="90" wrapText="1"/>
    </xf>
    <xf numFmtId="49" fontId="41" fillId="0" borderId="2" xfId="8" applyNumberFormat="1" applyFont="1" applyFill="1" applyBorder="1" applyAlignment="1" applyProtection="1">
      <alignment horizontal="left" vertical="top" wrapText="1"/>
    </xf>
    <xf numFmtId="49" fontId="38" fillId="0" borderId="2" xfId="8" applyNumberFormat="1" applyFont="1" applyFill="1" applyBorder="1" applyAlignment="1" applyProtection="1">
      <alignment horizontal="center" vertical="top"/>
    </xf>
    <xf numFmtId="49" fontId="38" fillId="0" borderId="2" xfId="8" applyNumberFormat="1" applyFont="1" applyFill="1" applyBorder="1" applyAlignment="1" applyProtection="1">
      <alignment vertical="top" wrapText="1"/>
    </xf>
    <xf numFmtId="49" fontId="38" fillId="0" borderId="2" xfId="8" applyNumberFormat="1" applyFont="1" applyFill="1" applyBorder="1" applyAlignment="1" applyProtection="1">
      <alignment horizontal="left" vertical="top" wrapText="1"/>
    </xf>
    <xf numFmtId="49" fontId="42" fillId="0" borderId="2" xfId="8" applyNumberFormat="1" applyFont="1" applyFill="1" applyBorder="1" applyAlignment="1" applyProtection="1">
      <alignment horizontal="center" vertical="top" wrapText="1"/>
    </xf>
    <xf numFmtId="49" fontId="38" fillId="0" borderId="2" xfId="8" applyNumberFormat="1" applyFont="1" applyFill="1" applyBorder="1" applyAlignment="1" applyProtection="1">
      <alignment horizontal="center" vertical="top" wrapText="1"/>
    </xf>
    <xf numFmtId="2" fontId="38" fillId="0" borderId="2" xfId="8" applyNumberFormat="1" applyFont="1" applyFill="1" applyBorder="1" applyAlignment="1" applyProtection="1">
      <alignment horizontal="right" vertical="top" wrapText="1"/>
    </xf>
    <xf numFmtId="0" fontId="38" fillId="0" borderId="2" xfId="8" applyNumberFormat="1" applyFont="1" applyFill="1" applyBorder="1" applyAlignment="1" applyProtection="1">
      <alignment horizontal="right" vertical="top" wrapText="1"/>
    </xf>
    <xf numFmtId="0" fontId="38" fillId="0" borderId="2" xfId="8" applyNumberFormat="1" applyFont="1" applyFill="1" applyBorder="1" applyAlignment="1" applyProtection="1">
      <alignment horizontal="center" vertical="top" wrapText="1"/>
    </xf>
    <xf numFmtId="4" fontId="38" fillId="0" borderId="2" xfId="8" applyNumberFormat="1" applyFont="1" applyFill="1" applyBorder="1" applyAlignment="1" applyProtection="1">
      <alignment horizontal="right" vertical="top" wrapText="1"/>
    </xf>
    <xf numFmtId="0" fontId="38" fillId="0" borderId="2" xfId="8" applyNumberFormat="1" applyFont="1" applyFill="1" applyBorder="1" applyAlignment="1" applyProtection="1">
      <alignment horizontal="left" vertical="top" wrapText="1"/>
    </xf>
    <xf numFmtId="2" fontId="38" fillId="0" borderId="2" xfId="8" applyNumberFormat="1" applyFont="1" applyFill="1" applyBorder="1" applyAlignment="1" applyProtection="1">
      <alignment horizontal="right" vertical="top"/>
    </xf>
    <xf numFmtId="49" fontId="38" fillId="0" borderId="2" xfId="8" applyNumberFormat="1" applyFont="1" applyFill="1" applyBorder="1" applyAlignment="1" applyProtection="1">
      <alignment horizontal="center" vertical="top" textRotation="90" wrapText="1"/>
    </xf>
    <xf numFmtId="49" fontId="42" fillId="0" borderId="2" xfId="8" applyNumberFormat="1" applyFont="1" applyFill="1" applyBorder="1" applyAlignment="1" applyProtection="1">
      <alignment horizontal="left" vertical="top" wrapText="1"/>
    </xf>
    <xf numFmtId="0" fontId="43" fillId="0" borderId="0" xfId="8" applyNumberFormat="1" applyFont="1" applyFill="1" applyBorder="1" applyAlignment="1" applyProtection="1">
      <alignment horizontal="center" vertical="center"/>
    </xf>
    <xf numFmtId="0" fontId="40" fillId="0" borderId="0" xfId="8" applyNumberFormat="1" applyFont="1" applyFill="1" applyBorder="1" applyAlignment="1" applyProtection="1">
      <alignment horizontal="center"/>
    </xf>
    <xf numFmtId="0" fontId="24" fillId="0" borderId="0" xfId="8" applyNumberFormat="1" applyFont="1" applyFill="1" applyBorder="1" applyAlignment="1" applyProtection="1">
      <alignment horizontal="center" vertical="center" wrapText="1"/>
    </xf>
    <xf numFmtId="2" fontId="24" fillId="0" borderId="0" xfId="8" applyNumberFormat="1" applyFont="1" applyFill="1" applyBorder="1" applyAlignment="1" applyProtection="1">
      <alignment horizontal="right" vertical="center" wrapText="1"/>
    </xf>
    <xf numFmtId="2" fontId="23" fillId="0" borderId="0" xfId="8" applyNumberFormat="1" applyFont="1" applyFill="1" applyBorder="1" applyAlignment="1" applyProtection="1">
      <alignment horizontal="right" vertical="center"/>
    </xf>
    <xf numFmtId="0" fontId="40" fillId="0" borderId="0" xfId="8" applyNumberFormat="1" applyFont="1" applyFill="1" applyBorder="1" applyAlignment="1" applyProtection="1">
      <alignment horizontal="center" vertical="center"/>
    </xf>
    <xf numFmtId="2" fontId="24" fillId="0" borderId="0" xfId="8" applyNumberFormat="1" applyFont="1" applyFill="1" applyBorder="1" applyAlignment="1" applyProtection="1">
      <alignment horizontal="right" vertical="center"/>
    </xf>
    <xf numFmtId="0" fontId="23" fillId="0" borderId="0" xfId="8" applyNumberFormat="1" applyFont="1" applyFill="1" applyBorder="1" applyAlignment="1" applyProtection="1">
      <alignment horizontal="left" vertical="top" textRotation="90" wrapText="1"/>
    </xf>
    <xf numFmtId="0" fontId="44" fillId="0" borderId="0" xfId="8" applyNumberFormat="1" applyFont="1" applyFill="1" applyBorder="1" applyAlignment="1" applyProtection="1">
      <alignment horizontal="left" vertical="top" wrapText="1"/>
    </xf>
    <xf numFmtId="0" fontId="23" fillId="0" borderId="0" xfId="8" applyNumberFormat="1" applyFont="1" applyFill="1" applyBorder="1" applyAlignment="1" applyProtection="1">
      <alignment horizontal="center" vertical="center"/>
    </xf>
    <xf numFmtId="0" fontId="42" fillId="0" borderId="0" xfId="8" applyNumberFormat="1" applyFont="1" applyFill="1" applyBorder="1" applyAlignment="1" applyProtection="1">
      <alignment vertical="top" wrapText="1"/>
    </xf>
    <xf numFmtId="0" fontId="42" fillId="0" borderId="0" xfId="8" applyNumberFormat="1" applyFont="1" applyFill="1" applyBorder="1" applyAlignment="1" applyProtection="1">
      <alignment horizontal="right" vertical="top"/>
    </xf>
    <xf numFmtId="0" fontId="42" fillId="0" borderId="9" xfId="8" applyNumberFormat="1" applyFont="1" applyFill="1" applyBorder="1" applyAlignment="1" applyProtection="1">
      <alignment horizontal="left" vertical="top"/>
    </xf>
    <xf numFmtId="0" fontId="42" fillId="0" borderId="9" xfId="8" applyNumberFormat="1" applyFont="1" applyFill="1" applyBorder="1" applyAlignment="1" applyProtection="1">
      <alignment vertical="top"/>
    </xf>
    <xf numFmtId="0" fontId="38" fillId="0" borderId="9" xfId="8" applyNumberFormat="1" applyFont="1" applyFill="1" applyBorder="1" applyAlignment="1" applyProtection="1"/>
    <xf numFmtId="0" fontId="42" fillId="0" borderId="0" xfId="8" applyNumberFormat="1" applyFont="1" applyFill="1" applyBorder="1" applyAlignment="1" applyProtection="1">
      <alignment vertical="top"/>
    </xf>
    <xf numFmtId="0" fontId="42" fillId="0" borderId="9" xfId="8" applyNumberFormat="1" applyFont="1" applyFill="1" applyBorder="1" applyAlignment="1" applyProtection="1">
      <alignment vertical="top" wrapText="1"/>
    </xf>
    <xf numFmtId="0" fontId="42" fillId="0" borderId="9" xfId="8" applyNumberFormat="1" applyFont="1" applyFill="1" applyBorder="1" applyAlignment="1" applyProtection="1">
      <alignment horizontal="right" vertical="top"/>
    </xf>
    <xf numFmtId="0" fontId="45" fillId="0" borderId="0" xfId="8" applyNumberFormat="1" applyFont="1" applyFill="1" applyBorder="1" applyAlignment="1" applyProtection="1">
      <alignment vertical="top" wrapText="1"/>
    </xf>
    <xf numFmtId="0" fontId="42" fillId="0" borderId="0" xfId="8" applyNumberFormat="1" applyFont="1" applyFill="1" applyBorder="1" applyAlignment="1" applyProtection="1">
      <alignment horizontal="right"/>
    </xf>
    <xf numFmtId="0" fontId="30" fillId="0" borderId="0" xfId="8" applyNumberFormat="1" applyFont="1" applyFill="1" applyBorder="1" applyAlignment="1" applyProtection="1">
      <alignment vertical="center"/>
    </xf>
    <xf numFmtId="0" fontId="30" fillId="0" borderId="0" xfId="8" applyNumberFormat="1" applyFont="1" applyFill="1" applyBorder="1" applyAlignment="1" applyProtection="1">
      <alignment vertical="top"/>
    </xf>
    <xf numFmtId="0" fontId="30" fillId="0" borderId="0" xfId="8" applyNumberFormat="1" applyFont="1" applyFill="1" applyBorder="1" applyAlignment="1" applyProtection="1">
      <alignment horizontal="center" vertical="top"/>
    </xf>
    <xf numFmtId="0" fontId="45" fillId="0" borderId="0" xfId="8" applyNumberFormat="1" applyFont="1" applyFill="1" applyBorder="1" applyAlignment="1" applyProtection="1">
      <alignment horizontal="center" vertical="center"/>
    </xf>
    <xf numFmtId="0" fontId="30" fillId="0" borderId="0" xfId="8" applyNumberFormat="1" applyFont="1" applyFill="1" applyBorder="1" applyAlignment="1" applyProtection="1">
      <alignment horizontal="center" vertical="center"/>
    </xf>
    <xf numFmtId="0" fontId="42" fillId="0" borderId="0" xfId="8" applyNumberFormat="1" applyFont="1" applyFill="1" applyBorder="1" applyAlignment="1" applyProtection="1">
      <alignment horizontal="center" vertical="top"/>
    </xf>
    <xf numFmtId="49" fontId="42" fillId="0" borderId="0" xfId="8" applyNumberFormat="1" applyFont="1" applyFill="1" applyBorder="1" applyAlignment="1" applyProtection="1">
      <alignment horizontal="left" vertical="top"/>
    </xf>
    <xf numFmtId="0" fontId="1" fillId="0" borderId="0" xfId="4" applyFont="1"/>
    <xf numFmtId="0" fontId="24" fillId="0" borderId="9" xfId="8" applyNumberFormat="1" applyFont="1" applyFill="1" applyBorder="1" applyAlignment="1" applyProtection="1">
      <alignment vertical="top"/>
    </xf>
    <xf numFmtId="49" fontId="24" fillId="0" borderId="9" xfId="8" applyNumberFormat="1" applyFont="1" applyFill="1" applyBorder="1" applyAlignment="1" applyProtection="1">
      <alignment vertical="top" wrapText="1"/>
    </xf>
    <xf numFmtId="0" fontId="23" fillId="0" borderId="0" xfId="8" applyFont="1"/>
    <xf numFmtId="49" fontId="23" fillId="0" borderId="0" xfId="0" applyNumberFormat="1" applyFont="1" applyFill="1" applyBorder="1" applyAlignment="1" applyProtection="1"/>
    <xf numFmtId="0" fontId="23" fillId="0" borderId="0" xfId="0" applyNumberFormat="1" applyFont="1" applyFill="1" applyBorder="1" applyAlignment="1" applyProtection="1">
      <alignment horizontal="left" vertical="top" wrapText="1"/>
    </xf>
    <xf numFmtId="4" fontId="23" fillId="0" borderId="0" xfId="0" applyNumberFormat="1" applyFont="1" applyFill="1" applyBorder="1" applyAlignment="1" applyProtection="1">
      <alignment horizontal="center" vertical="top"/>
    </xf>
    <xf numFmtId="165" fontId="23" fillId="0" borderId="0" xfId="0" applyNumberFormat="1" applyFont="1" applyFill="1" applyBorder="1" applyAlignment="1" applyProtection="1">
      <alignment horizontal="center" vertical="top"/>
    </xf>
    <xf numFmtId="168" fontId="23" fillId="0" borderId="14" xfId="0" applyNumberFormat="1" applyFont="1" applyFill="1" applyBorder="1" applyAlignment="1" applyProtection="1">
      <alignment horizontal="right" vertical="top"/>
    </xf>
    <xf numFmtId="0" fontId="27" fillId="0" borderId="0" xfId="0" applyNumberFormat="1" applyFont="1" applyFill="1" applyBorder="1" applyAlignment="1" applyProtection="1">
      <alignment wrapText="1"/>
    </xf>
    <xf numFmtId="0" fontId="23" fillId="0" borderId="0" xfId="0" applyNumberFormat="1" applyFont="1" applyFill="1" applyBorder="1" applyAlignment="1" applyProtection="1">
      <alignment wrapText="1"/>
    </xf>
    <xf numFmtId="0" fontId="23" fillId="0" borderId="0" xfId="0" applyNumberFormat="1" applyFont="1" applyFill="1" applyBorder="1" applyAlignment="1" applyProtection="1">
      <alignment horizontal="right" vertical="top" wrapText="1"/>
    </xf>
    <xf numFmtId="4" fontId="23" fillId="0" borderId="0" xfId="0" applyNumberFormat="1" applyFont="1" applyFill="1" applyBorder="1" applyAlignment="1" applyProtection="1">
      <alignment horizontal="right" vertical="top"/>
    </xf>
    <xf numFmtId="2" fontId="23" fillId="0" borderId="0" xfId="0" applyNumberFormat="1" applyFont="1" applyFill="1" applyBorder="1" applyAlignment="1" applyProtection="1">
      <alignment horizontal="center" vertical="top"/>
    </xf>
    <xf numFmtId="4" fontId="23" fillId="0" borderId="14" xfId="0" applyNumberFormat="1" applyFont="1" applyFill="1" applyBorder="1" applyAlignment="1" applyProtection="1">
      <alignment horizontal="right" vertical="top"/>
    </xf>
    <xf numFmtId="4" fontId="23" fillId="0" borderId="4" xfId="0" applyNumberFormat="1" applyFont="1" applyFill="1" applyBorder="1" applyAlignment="1" applyProtection="1">
      <alignment horizontal="right" vertical="top"/>
    </xf>
    <xf numFmtId="49" fontId="27" fillId="0" borderId="2" xfId="0" applyNumberFormat="1" applyFont="1" applyFill="1" applyBorder="1" applyAlignment="1" applyProtection="1"/>
    <xf numFmtId="0" fontId="27" fillId="0" borderId="2" xfId="0" applyNumberFormat="1" applyFont="1" applyFill="1" applyBorder="1" applyAlignment="1" applyProtection="1">
      <alignment horizontal="right" vertical="top" wrapText="1"/>
    </xf>
    <xf numFmtId="0" fontId="27" fillId="0" borderId="2" xfId="0" applyNumberFormat="1" applyFont="1" applyFill="1" applyBorder="1" applyAlignment="1" applyProtection="1">
      <alignment horizontal="left" vertical="top" wrapText="1"/>
    </xf>
    <xf numFmtId="4" fontId="27" fillId="0" borderId="2" xfId="0" applyNumberFormat="1" applyFont="1" applyFill="1" applyBorder="1" applyAlignment="1" applyProtection="1">
      <alignment horizontal="right" vertical="top"/>
    </xf>
    <xf numFmtId="2" fontId="27" fillId="0" borderId="2" xfId="0" applyNumberFormat="1" applyFont="1" applyFill="1" applyBorder="1" applyAlignment="1" applyProtection="1">
      <alignment horizontal="center" vertical="top"/>
    </xf>
    <xf numFmtId="0" fontId="0" fillId="0" borderId="0" xfId="0" applyFill="1"/>
    <xf numFmtId="49" fontId="23" fillId="0" borderId="2" xfId="0" applyNumberFormat="1" applyFont="1" applyFill="1" applyBorder="1" applyAlignment="1" applyProtection="1"/>
    <xf numFmtId="0" fontId="23" fillId="0" borderId="2" xfId="0" applyNumberFormat="1" applyFont="1" applyFill="1" applyBorder="1" applyAlignment="1" applyProtection="1">
      <alignment horizontal="right" vertical="top" wrapText="1"/>
    </xf>
    <xf numFmtId="0" fontId="23" fillId="0" borderId="2" xfId="0" applyNumberFormat="1" applyFont="1" applyFill="1" applyBorder="1" applyAlignment="1" applyProtection="1">
      <alignment horizontal="left" vertical="top" wrapText="1"/>
    </xf>
    <xf numFmtId="4" fontId="23" fillId="0" borderId="2" xfId="0" applyNumberFormat="1" applyFont="1" applyFill="1" applyBorder="1" applyAlignment="1" applyProtection="1">
      <alignment horizontal="right" vertical="top"/>
    </xf>
    <xf numFmtId="2" fontId="23" fillId="0" borderId="2" xfId="0" applyNumberFormat="1" applyFont="1" applyFill="1" applyBorder="1" applyAlignment="1" applyProtection="1">
      <alignment horizontal="center" vertical="top"/>
    </xf>
    <xf numFmtId="0" fontId="22" fillId="0" borderId="0" xfId="0" applyFont="1" applyFill="1"/>
    <xf numFmtId="4" fontId="0" fillId="0" borderId="0" xfId="0" applyNumberFormat="1"/>
    <xf numFmtId="0" fontId="9" fillId="0" borderId="0" xfId="2" quotePrefix="1" applyNumberFormat="1" applyFont="1" applyAlignment="1">
      <alignment horizontal="left" vertical="center"/>
    </xf>
    <xf numFmtId="49" fontId="9" fillId="0" borderId="0" xfId="2" applyNumberFormat="1" applyFont="1" applyAlignment="1">
      <alignment horizontal="left" vertical="center"/>
    </xf>
    <xf numFmtId="4" fontId="8" fillId="2" borderId="2" xfId="5" applyNumberFormat="1" applyFont="1" applyFill="1" applyBorder="1" applyAlignment="1">
      <alignment horizontal="right" vertical="center"/>
    </xf>
    <xf numFmtId="4" fontId="8" fillId="2" borderId="2" xfId="2" applyNumberFormat="1" applyFont="1" applyFill="1" applyBorder="1" applyAlignment="1">
      <alignment horizontal="right" vertical="center"/>
    </xf>
    <xf numFmtId="4" fontId="11" fillId="2" borderId="2" xfId="5" applyNumberFormat="1" applyFont="1" applyFill="1" applyBorder="1" applyAlignment="1">
      <alignment horizontal="right" vertical="center"/>
    </xf>
    <xf numFmtId="4" fontId="11" fillId="2" borderId="2" xfId="2" applyNumberFormat="1" applyFont="1" applyFill="1" applyBorder="1" applyAlignment="1">
      <alignment horizontal="right" vertical="center"/>
    </xf>
    <xf numFmtId="0" fontId="9" fillId="0" borderId="2" xfId="2" quotePrefix="1" applyNumberFormat="1" applyFont="1" applyBorder="1" applyAlignment="1">
      <alignment horizontal="center" vertical="center" wrapText="1"/>
    </xf>
    <xf numFmtId="49" fontId="15" fillId="0" borderId="2" xfId="2" quotePrefix="1" applyNumberFormat="1" applyFont="1" applyBorder="1" applyAlignment="1">
      <alignment horizontal="center" vertical="center" wrapText="1"/>
    </xf>
    <xf numFmtId="4" fontId="11" fillId="0" borderId="2" xfId="5" applyNumberFormat="1" applyFont="1" applyBorder="1" applyAlignment="1">
      <alignment horizontal="right" vertical="center"/>
    </xf>
    <xf numFmtId="4" fontId="15" fillId="0" borderId="2" xfId="5" applyNumberFormat="1" applyFont="1" applyBorder="1" applyAlignment="1">
      <alignment horizontal="right" vertical="center"/>
    </xf>
    <xf numFmtId="49" fontId="18" fillId="0" borderId="2" xfId="2" quotePrefix="1" applyNumberFormat="1" applyFont="1" applyBorder="1" applyAlignment="1">
      <alignment horizontal="center" vertical="center"/>
    </xf>
    <xf numFmtId="49" fontId="14" fillId="2" borderId="2" xfId="2" applyNumberFormat="1" applyFont="1" applyFill="1" applyBorder="1"/>
    <xf numFmtId="49" fontId="7" fillId="2" borderId="2" xfId="2" applyNumberFormat="1" applyFill="1" applyBorder="1"/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49" fontId="9" fillId="0" borderId="0" xfId="2" applyNumberFormat="1" applyFont="1" applyAlignment="1">
      <alignment horizontal="left" vertical="top" wrapText="1"/>
    </xf>
    <xf numFmtId="0" fontId="13" fillId="0" borderId="0" xfId="10" applyFill="1" applyAlignment="1">
      <alignment wrapText="1"/>
    </xf>
    <xf numFmtId="0" fontId="24" fillId="0" borderId="0" xfId="8" applyNumberFormat="1" applyFont="1" applyFill="1" applyBorder="1" applyAlignment="1" applyProtection="1">
      <alignment horizontal="left" vertical="top" wrapText="1"/>
    </xf>
    <xf numFmtId="0" fontId="23" fillId="0" borderId="2" xfId="8" applyNumberFormat="1" applyFont="1" applyFill="1" applyBorder="1" applyAlignment="1" applyProtection="1">
      <alignment horizontal="center" vertical="center" wrapText="1"/>
    </xf>
    <xf numFmtId="0" fontId="23" fillId="0" borderId="0" xfId="8" applyNumberFormat="1" applyFont="1" applyFill="1" applyBorder="1" applyAlignment="1" applyProtection="1">
      <alignment horizontal="center" vertical="center" wrapText="1"/>
    </xf>
    <xf numFmtId="49" fontId="31" fillId="0" borderId="0" xfId="8" applyNumberFormat="1" applyFont="1" applyFill="1" applyBorder="1" applyAlignment="1" applyProtection="1">
      <alignment horizontal="center"/>
    </xf>
    <xf numFmtId="0" fontId="23" fillId="0" borderId="0" xfId="8" applyNumberFormat="1" applyFont="1" applyFill="1" applyBorder="1" applyAlignment="1" applyProtection="1">
      <alignment horizontal="left" vertical="top" wrapText="1"/>
    </xf>
    <xf numFmtId="49" fontId="27" fillId="0" borderId="11" xfId="8" applyNumberFormat="1" applyFont="1" applyFill="1" applyBorder="1" applyAlignment="1" applyProtection="1">
      <alignment horizontal="left" vertical="top" wrapText="1"/>
    </xf>
    <xf numFmtId="49" fontId="27" fillId="0" borderId="0" xfId="8" applyNumberFormat="1" applyFont="1" applyFill="1" applyBorder="1" applyAlignment="1" applyProtection="1">
      <alignment vertical="top" wrapText="1"/>
    </xf>
    <xf numFmtId="49" fontId="23" fillId="0" borderId="0" xfId="8" applyNumberFormat="1" applyFont="1" applyFill="1" applyBorder="1" applyAlignment="1" applyProtection="1">
      <alignment horizontal="left" vertical="top" wrapText="1"/>
    </xf>
    <xf numFmtId="0" fontId="27" fillId="0" borderId="2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3" fillId="0" borderId="2" xfId="0" applyNumberFormat="1" applyFont="1" applyFill="1" applyBorder="1" applyAlignment="1" applyProtection="1">
      <alignment horizontal="left" vertical="top" wrapText="1"/>
    </xf>
    <xf numFmtId="0" fontId="27" fillId="2" borderId="2" xfId="0" applyNumberFormat="1" applyFont="1" applyFill="1" applyBorder="1" applyAlignment="1" applyProtection="1">
      <alignment horizontal="left" vertical="top" wrapText="1"/>
    </xf>
    <xf numFmtId="49" fontId="57" fillId="0" borderId="0" xfId="0" applyNumberFormat="1" applyFont="1" applyFill="1" applyBorder="1" applyAlignment="1" applyProtection="1"/>
    <xf numFmtId="49" fontId="58" fillId="0" borderId="0" xfId="0" applyNumberFormat="1" applyFont="1" applyFill="1" applyBorder="1" applyAlignment="1" applyProtection="1"/>
    <xf numFmtId="0" fontId="58" fillId="0" borderId="0" xfId="0" applyNumberFormat="1" applyFont="1" applyFill="1" applyBorder="1" applyAlignment="1" applyProtection="1">
      <alignment horizontal="left" wrapText="1"/>
    </xf>
    <xf numFmtId="0" fontId="58" fillId="0" borderId="0" xfId="0" applyNumberFormat="1" applyFont="1" applyFill="1" applyBorder="1" applyAlignment="1" applyProtection="1">
      <alignment horizontal="left" vertical="top" wrapText="1"/>
    </xf>
    <xf numFmtId="0" fontId="58" fillId="0" borderId="0" xfId="0" applyNumberFormat="1" applyFont="1" applyFill="1" applyBorder="1" applyAlignment="1" applyProtection="1">
      <alignment wrapText="1"/>
    </xf>
    <xf numFmtId="0" fontId="59" fillId="0" borderId="0" xfId="0" applyNumberFormat="1" applyFont="1" applyFill="1" applyBorder="1" applyAlignment="1" applyProtection="1"/>
    <xf numFmtId="49" fontId="58" fillId="0" borderId="0" xfId="0" applyNumberFormat="1" applyFont="1" applyFill="1" applyBorder="1" applyAlignment="1" applyProtection="1">
      <alignment vertical="top"/>
    </xf>
    <xf numFmtId="0" fontId="58" fillId="0" borderId="0" xfId="0" applyNumberFormat="1" applyFont="1" applyFill="1" applyBorder="1" applyAlignment="1" applyProtection="1">
      <alignment horizontal="center" wrapText="1"/>
    </xf>
    <xf numFmtId="0" fontId="58" fillId="0" borderId="0" xfId="0" applyNumberFormat="1" applyFont="1" applyFill="1" applyBorder="1" applyAlignment="1" applyProtection="1"/>
    <xf numFmtId="0" fontId="61" fillId="0" borderId="0" xfId="0" applyNumberFormat="1" applyFont="1" applyFill="1" applyBorder="1" applyAlignment="1" applyProtection="1">
      <alignment horizontal="left" vertical="top" wrapText="1"/>
    </xf>
    <xf numFmtId="0" fontId="57" fillId="0" borderId="0" xfId="0" applyNumberFormat="1" applyFont="1" applyFill="1" applyBorder="1" applyAlignment="1" applyProtection="1">
      <alignment horizontal="left" vertical="top" wrapText="1"/>
    </xf>
    <xf numFmtId="0" fontId="58" fillId="0" borderId="0" xfId="0" applyNumberFormat="1" applyFont="1" applyFill="1" applyBorder="1" applyAlignment="1" applyProtection="1">
      <alignment horizontal="center" vertical="top" wrapText="1"/>
    </xf>
    <xf numFmtId="0" fontId="58" fillId="0" borderId="0" xfId="0" applyNumberFormat="1" applyFont="1" applyFill="1" applyBorder="1" applyAlignment="1" applyProtection="1">
      <alignment horizontal="right" vertical="top" wrapText="1"/>
    </xf>
    <xf numFmtId="0" fontId="57" fillId="0" borderId="0" xfId="0" applyNumberFormat="1" applyFont="1" applyFill="1" applyBorder="1" applyAlignment="1" applyProtection="1">
      <alignment horizontal="right" vertical="top" wrapText="1"/>
    </xf>
    <xf numFmtId="0" fontId="57" fillId="0" borderId="0" xfId="0" applyNumberFormat="1" applyFont="1" applyFill="1" applyBorder="1" applyAlignment="1" applyProtection="1">
      <alignment vertical="top" wrapText="1"/>
    </xf>
    <xf numFmtId="0" fontId="59" fillId="0" borderId="0" xfId="0" applyNumberFormat="1" applyFont="1" applyFill="1" applyBorder="1" applyAlignment="1" applyProtection="1">
      <alignment vertical="center"/>
    </xf>
    <xf numFmtId="0" fontId="57" fillId="0" borderId="0" xfId="0" applyNumberFormat="1" applyFont="1" applyFill="1" applyBorder="1" applyAlignment="1" applyProtection="1">
      <alignment vertical="center"/>
    </xf>
    <xf numFmtId="0" fontId="57" fillId="0" borderId="0" xfId="0" applyNumberFormat="1" applyFont="1" applyFill="1" applyBorder="1" applyAlignment="1" applyProtection="1">
      <alignment horizontal="left" vertical="center" wrapText="1"/>
    </xf>
    <xf numFmtId="0" fontId="57" fillId="0" borderId="0" xfId="0" applyNumberFormat="1" applyFont="1" applyFill="1" applyBorder="1" applyAlignment="1" applyProtection="1">
      <alignment horizontal="center" vertical="center" wrapText="1"/>
    </xf>
    <xf numFmtId="0" fontId="57" fillId="0" borderId="0" xfId="0" applyNumberFormat="1" applyFont="1" applyFill="1" applyBorder="1" applyAlignment="1" applyProtection="1">
      <alignment vertical="center" wrapText="1"/>
    </xf>
    <xf numFmtId="0" fontId="61" fillId="0" borderId="0" xfId="0" applyNumberFormat="1" applyFont="1" applyFill="1" applyBorder="1" applyAlignment="1" applyProtection="1">
      <alignment horizontal="right" vertical="top" wrapText="1"/>
    </xf>
    <xf numFmtId="4" fontId="61" fillId="0" borderId="0" xfId="0" applyNumberFormat="1" applyFont="1" applyFill="1" applyBorder="1" applyAlignment="1" applyProtection="1">
      <alignment horizontal="right" vertical="top"/>
    </xf>
    <xf numFmtId="2" fontId="61" fillId="0" borderId="0" xfId="0" applyNumberFormat="1" applyFont="1" applyFill="1" applyBorder="1" applyAlignment="1" applyProtection="1">
      <alignment horizontal="center" vertical="top"/>
    </xf>
    <xf numFmtId="3" fontId="61" fillId="0" borderId="0" xfId="0" applyNumberFormat="1" applyFont="1" applyFill="1" applyBorder="1" applyAlignment="1" applyProtection="1">
      <alignment horizontal="right" vertical="top"/>
    </xf>
    <xf numFmtId="0" fontId="58" fillId="0" borderId="0" xfId="0" applyNumberFormat="1" applyFont="1" applyFill="1" applyBorder="1" applyAlignment="1" applyProtection="1">
      <alignment horizontal="right" vertical="top"/>
    </xf>
    <xf numFmtId="0" fontId="58" fillId="0" borderId="0" xfId="0" applyNumberFormat="1" applyFont="1" applyFill="1" applyBorder="1" applyAlignment="1" applyProtection="1">
      <alignment horizontal="left" vertical="center" wrapText="1"/>
    </xf>
    <xf numFmtId="0" fontId="58" fillId="0" borderId="0" xfId="0" applyNumberFormat="1" applyFont="1" applyFill="1" applyBorder="1" applyAlignment="1" applyProtection="1">
      <alignment vertical="top" wrapText="1"/>
    </xf>
    <xf numFmtId="0" fontId="58" fillId="0" borderId="0" xfId="0" applyNumberFormat="1" applyFont="1" applyFill="1" applyBorder="1" applyAlignment="1" applyProtection="1">
      <alignment vertical="top"/>
    </xf>
    <xf numFmtId="0" fontId="59" fillId="0" borderId="0" xfId="0" applyNumberFormat="1" applyFont="1" applyFill="1" applyBorder="1" applyAlignment="1" applyProtection="1">
      <alignment vertical="top"/>
    </xf>
    <xf numFmtId="0" fontId="62" fillId="0" borderId="2" xfId="10" applyFont="1" applyFill="1" applyBorder="1" applyAlignment="1">
      <alignment horizontal="right" vertical="center"/>
    </xf>
    <xf numFmtId="0" fontId="62" fillId="0" borderId="2" xfId="10" applyFont="1" applyFill="1" applyBorder="1" applyAlignment="1">
      <alignment vertical="center" wrapText="1"/>
    </xf>
    <xf numFmtId="0" fontId="62" fillId="0" borderId="2" xfId="10" applyFont="1" applyFill="1" applyBorder="1" applyAlignment="1">
      <alignment horizontal="center" vertical="center"/>
    </xf>
    <xf numFmtId="2" fontId="62" fillId="0" borderId="2" xfId="10" applyNumberFormat="1" applyFont="1" applyFill="1" applyBorder="1" applyAlignment="1">
      <alignment horizontal="right" vertical="center"/>
    </xf>
    <xf numFmtId="0" fontId="62" fillId="0" borderId="2" xfId="10" applyFont="1" applyFill="1" applyBorder="1" applyAlignment="1">
      <alignment horizontal="left" vertical="center"/>
    </xf>
    <xf numFmtId="49" fontId="62" fillId="0" borderId="2" xfId="10" applyNumberFormat="1" applyFont="1" applyFill="1" applyBorder="1" applyAlignment="1">
      <alignment horizontal="right" vertical="center"/>
    </xf>
    <xf numFmtId="0" fontId="62" fillId="0" borderId="2" xfId="12" applyFont="1" applyFill="1" applyBorder="1" applyAlignment="1">
      <alignment horizontal="left" vertical="center" wrapText="1"/>
    </xf>
    <xf numFmtId="2" fontId="62" fillId="0" borderId="2" xfId="12" applyNumberFormat="1" applyFont="1" applyFill="1" applyBorder="1" applyAlignment="1">
      <alignment horizontal="right" vertical="center" wrapText="1"/>
    </xf>
    <xf numFmtId="0" fontId="62" fillId="3" borderId="2" xfId="10" applyFont="1" applyFill="1" applyBorder="1" applyAlignment="1">
      <alignment horizontal="left" vertical="center"/>
    </xf>
    <xf numFmtId="0" fontId="13" fillId="0" borderId="0" xfId="10" applyAlignment="1"/>
    <xf numFmtId="0" fontId="63" fillId="0" borderId="2" xfId="12" applyNumberFormat="1" applyFont="1" applyFill="1" applyBorder="1" applyAlignment="1">
      <alignment horizontal="center" vertical="center" wrapText="1"/>
    </xf>
    <xf numFmtId="49" fontId="10" fillId="0" borderId="0" xfId="2" applyNumberFormat="1" applyFont="1" applyBorder="1" applyAlignment="1">
      <alignment horizontal="center" vertical="top" wrapText="1"/>
    </xf>
    <xf numFmtId="168" fontId="10" fillId="0" borderId="0" xfId="2" applyNumberFormat="1" applyFont="1" applyFill="1" applyBorder="1" applyAlignment="1">
      <alignment horizontal="center" vertical="center"/>
    </xf>
    <xf numFmtId="49" fontId="10" fillId="0" borderId="0" xfId="2" applyNumberFormat="1" applyFont="1" applyBorder="1" applyAlignment="1">
      <alignment horizontal="center" vertical="center" wrapText="1"/>
    </xf>
    <xf numFmtId="49" fontId="9" fillId="0" borderId="0" xfId="2" applyNumberFormat="1" applyFont="1" applyAlignment="1">
      <alignment horizontal="left" vertical="top"/>
    </xf>
    <xf numFmtId="49" fontId="9" fillId="0" borderId="7" xfId="2" applyNumberFormat="1" applyFont="1" applyBorder="1" applyAlignment="1">
      <alignment horizontal="center" vertical="center"/>
    </xf>
    <xf numFmtId="49" fontId="9" fillId="0" borderId="8" xfId="2" applyNumberFormat="1" applyFont="1" applyBorder="1" applyAlignment="1">
      <alignment horizontal="center" vertical="center"/>
    </xf>
    <xf numFmtId="165" fontId="30" fillId="0" borderId="0" xfId="8" applyNumberFormat="1" applyFont="1" applyFill="1" applyBorder="1" applyAlignment="1" applyProtection="1">
      <alignment horizontal="center" vertical="top" wrapText="1"/>
    </xf>
    <xf numFmtId="1" fontId="30" fillId="0" borderId="0" xfId="8" applyNumberFormat="1" applyFont="1" applyFill="1" applyBorder="1" applyAlignment="1" applyProtection="1">
      <alignment horizontal="center" vertical="top" wrapText="1"/>
    </xf>
    <xf numFmtId="170" fontId="30" fillId="0" borderId="0" xfId="8" applyNumberFormat="1" applyFont="1" applyFill="1" applyBorder="1" applyAlignment="1" applyProtection="1">
      <alignment horizontal="center" vertical="top" wrapText="1"/>
    </xf>
    <xf numFmtId="169" fontId="27" fillId="0" borderId="11" xfId="8" applyNumberFormat="1" applyFont="1" applyFill="1" applyBorder="1" applyAlignment="1" applyProtection="1">
      <alignment horizontal="center" vertical="top" wrapText="1"/>
    </xf>
    <xf numFmtId="165" fontId="9" fillId="0" borderId="0" xfId="0" applyNumberFormat="1" applyFont="1" applyFill="1" applyBorder="1" applyAlignment="1">
      <alignment horizontal="center" vertical="center"/>
    </xf>
    <xf numFmtId="4" fontId="38" fillId="0" borderId="2" xfId="8" applyNumberFormat="1" applyFont="1" applyFill="1" applyBorder="1" applyAlignment="1" applyProtection="1">
      <alignment horizontal="right" vertical="top"/>
    </xf>
    <xf numFmtId="4" fontId="41" fillId="0" borderId="2" xfId="8" applyNumberFormat="1" applyFont="1" applyFill="1" applyBorder="1" applyAlignment="1" applyProtection="1">
      <alignment horizontal="right" vertical="top"/>
    </xf>
    <xf numFmtId="4" fontId="41" fillId="0" borderId="2" xfId="8" applyNumberFormat="1" applyFont="1" applyFill="1" applyBorder="1" applyAlignment="1" applyProtection="1">
      <alignment horizontal="right" vertical="top" wrapText="1"/>
    </xf>
    <xf numFmtId="49" fontId="7" fillId="0" borderId="0" xfId="2" applyNumberFormat="1" applyFill="1"/>
    <xf numFmtId="168" fontId="9" fillId="0" borderId="2" xfId="2" applyNumberFormat="1" applyFont="1" applyBorder="1" applyAlignment="1">
      <alignment horizontal="center" vertical="center"/>
    </xf>
    <xf numFmtId="0" fontId="9" fillId="0" borderId="2" xfId="13" applyNumberFormat="1" applyFont="1" applyFill="1" applyBorder="1" applyAlignment="1">
      <alignment horizontal="center" vertical="center"/>
    </xf>
    <xf numFmtId="49" fontId="7" fillId="0" borderId="0" xfId="2" applyNumberFormat="1" applyFill="1" applyAlignment="1">
      <alignment horizontal="center" vertical="center"/>
    </xf>
    <xf numFmtId="0" fontId="9" fillId="0" borderId="0" xfId="13" applyFont="1" applyAlignment="1">
      <alignment horizontal="center" vertical="center"/>
    </xf>
    <xf numFmtId="49" fontId="18" fillId="0" borderId="0" xfId="2" applyNumberFormat="1" applyFont="1" applyAlignment="1">
      <alignment horizontal="center" vertical="center"/>
    </xf>
    <xf numFmtId="49" fontId="9" fillId="0" borderId="2" xfId="2" applyNumberFormat="1" applyFont="1" applyBorder="1" applyAlignment="1">
      <alignment horizontal="center" vertical="center"/>
    </xf>
    <xf numFmtId="0" fontId="11" fillId="0" borderId="2" xfId="3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left" vertical="center" wrapText="1"/>
    </xf>
    <xf numFmtId="49" fontId="9" fillId="0" borderId="2" xfId="3" applyNumberFormat="1" applyFont="1" applyFill="1" applyBorder="1" applyAlignment="1">
      <alignment horizontal="center" vertical="center" wrapText="1"/>
    </xf>
    <xf numFmtId="49" fontId="9" fillId="0" borderId="2" xfId="2" quotePrefix="1" applyNumberFormat="1" applyFont="1" applyFill="1" applyBorder="1" applyAlignment="1">
      <alignment vertical="center" wrapText="1"/>
    </xf>
    <xf numFmtId="167" fontId="9" fillId="0" borderId="2" xfId="6" applyNumberFormat="1" applyFont="1" applyFill="1" applyBorder="1" applyAlignment="1">
      <alignment horizontal="center" vertical="center"/>
    </xf>
    <xf numFmtId="0" fontId="21" fillId="0" borderId="0" xfId="7" applyFont="1" applyAlignment="1">
      <alignment horizontal="left" vertical="top" wrapText="1"/>
    </xf>
    <xf numFmtId="0" fontId="65" fillId="0" borderId="2" xfId="7" applyFont="1" applyBorder="1" applyAlignment="1">
      <alignment horizontal="left" vertical="top" wrapText="1"/>
    </xf>
    <xf numFmtId="0" fontId="21" fillId="0" borderId="15" xfId="7" applyFont="1" applyBorder="1" applyAlignment="1">
      <alignment horizontal="left" vertical="top" wrapText="1"/>
    </xf>
    <xf numFmtId="0" fontId="65" fillId="0" borderId="15" xfId="7" applyFont="1" applyBorder="1" applyAlignment="1">
      <alignment horizontal="left" vertical="top" wrapText="1"/>
    </xf>
    <xf numFmtId="0" fontId="65" fillId="0" borderId="7" xfId="7" applyFont="1" applyBorder="1" applyAlignment="1">
      <alignment horizontal="left" vertical="top" wrapText="1"/>
    </xf>
    <xf numFmtId="0" fontId="21" fillId="0" borderId="2" xfId="7" applyFont="1" applyBorder="1" applyAlignment="1">
      <alignment horizontal="center" vertical="center" wrapText="1"/>
    </xf>
    <xf numFmtId="49" fontId="11" fillId="0" borderId="2" xfId="2" applyNumberFormat="1" applyFont="1" applyFill="1" applyBorder="1" applyAlignment="1">
      <alignment horizontal="center"/>
    </xf>
    <xf numFmtId="49" fontId="11" fillId="0" borderId="7" xfId="2" applyNumberFormat="1" applyFont="1" applyFill="1" applyBorder="1" applyAlignment="1">
      <alignment horizontal="center"/>
    </xf>
    <xf numFmtId="49" fontId="11" fillId="0" borderId="2" xfId="2" applyNumberFormat="1" applyFont="1" applyFill="1" applyBorder="1" applyAlignment="1">
      <alignment horizontal="left"/>
    </xf>
    <xf numFmtId="0" fontId="9" fillId="0" borderId="2" xfId="2" quotePrefix="1" applyNumberFormat="1" applyFont="1" applyFill="1" applyBorder="1" applyAlignment="1">
      <alignment horizontal="center" vertical="center" wrapText="1"/>
    </xf>
    <xf numFmtId="4" fontId="11" fillId="0" borderId="2" xfId="2" applyNumberFormat="1" applyFont="1" applyFill="1" applyBorder="1" applyAlignment="1">
      <alignment horizontal="right"/>
    </xf>
    <xf numFmtId="2" fontId="7" fillId="0" borderId="0" xfId="3" applyNumberFormat="1"/>
    <xf numFmtId="4" fontId="9" fillId="0" borderId="2" xfId="3" applyNumberFormat="1" applyFont="1" applyFill="1" applyBorder="1" applyAlignment="1">
      <alignment horizontal="center" vertical="center"/>
    </xf>
    <xf numFmtId="2" fontId="9" fillId="0" borderId="2" xfId="3" applyNumberFormat="1" applyFont="1" applyFill="1" applyBorder="1" applyAlignment="1">
      <alignment horizontal="center" vertical="center"/>
    </xf>
    <xf numFmtId="0" fontId="11" fillId="0" borderId="0" xfId="4" applyFont="1"/>
    <xf numFmtId="0" fontId="11" fillId="0" borderId="0" xfId="4" applyFont="1" applyAlignment="1">
      <alignment horizontal="justify"/>
    </xf>
    <xf numFmtId="0" fontId="9" fillId="0" borderId="0" xfId="7" quotePrefix="1" applyFont="1"/>
    <xf numFmtId="0" fontId="23" fillId="0" borderId="2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7" fillId="0" borderId="2" xfId="0" applyNumberFormat="1" applyFont="1" applyFill="1" applyBorder="1" applyAlignment="1" applyProtection="1">
      <alignment horizontal="left" vertical="top" wrapText="1"/>
    </xf>
    <xf numFmtId="0" fontId="27" fillId="2" borderId="2" xfId="0" applyNumberFormat="1" applyFont="1" applyFill="1" applyBorder="1" applyAlignment="1" applyProtection="1">
      <alignment horizontal="left" vertical="top" wrapText="1"/>
    </xf>
    <xf numFmtId="0" fontId="24" fillId="0" borderId="0" xfId="8" applyNumberFormat="1" applyFont="1" applyFill="1" applyBorder="1" applyAlignment="1" applyProtection="1">
      <alignment horizontal="left" vertical="top" wrapText="1"/>
    </xf>
    <xf numFmtId="0" fontId="23" fillId="0" borderId="2" xfId="8" applyNumberFormat="1" applyFont="1" applyFill="1" applyBorder="1" applyAlignment="1" applyProtection="1">
      <alignment horizontal="center" vertical="center" wrapText="1"/>
    </xf>
    <xf numFmtId="0" fontId="23" fillId="0" borderId="0" xfId="8" applyNumberFormat="1" applyFont="1" applyFill="1" applyBorder="1" applyAlignment="1" applyProtection="1">
      <alignment horizontal="center" vertical="center" wrapText="1"/>
    </xf>
    <xf numFmtId="49" fontId="31" fillId="0" borderId="0" xfId="8" applyNumberFormat="1" applyFont="1" applyFill="1" applyBorder="1" applyAlignment="1" applyProtection="1">
      <alignment horizontal="center"/>
    </xf>
    <xf numFmtId="0" fontId="23" fillId="0" borderId="0" xfId="8" applyNumberFormat="1" applyFont="1" applyFill="1" applyBorder="1" applyAlignment="1" applyProtection="1">
      <alignment horizontal="left" vertical="top" wrapText="1"/>
    </xf>
    <xf numFmtId="49" fontId="27" fillId="0" borderId="11" xfId="8" applyNumberFormat="1" applyFont="1" applyFill="1" applyBorder="1" applyAlignment="1" applyProtection="1">
      <alignment horizontal="left" vertical="top" wrapText="1"/>
    </xf>
    <xf numFmtId="49" fontId="27" fillId="0" borderId="0" xfId="8" applyNumberFormat="1" applyFont="1" applyFill="1" applyBorder="1" applyAlignment="1" applyProtection="1">
      <alignment vertical="top" wrapText="1"/>
    </xf>
    <xf numFmtId="0" fontId="23" fillId="0" borderId="0" xfId="8" applyNumberFormat="1" applyFont="1" applyFill="1" applyBorder="1" applyAlignment="1" applyProtection="1">
      <alignment horizontal="left" wrapText="1"/>
    </xf>
    <xf numFmtId="0" fontId="38" fillId="0" borderId="2" xfId="8" applyNumberFormat="1" applyFont="1" applyFill="1" applyBorder="1" applyAlignment="1" applyProtection="1">
      <alignment horizontal="center" vertical="center" textRotation="90" wrapText="1"/>
    </xf>
    <xf numFmtId="0" fontId="38" fillId="0" borderId="2" xfId="8" applyNumberFormat="1" applyFont="1" applyFill="1" applyBorder="1" applyAlignment="1" applyProtection="1">
      <alignment horizontal="center" vertical="center" wrapText="1"/>
    </xf>
    <xf numFmtId="0" fontId="38" fillId="0" borderId="8" xfId="8" applyNumberFormat="1" applyFont="1" applyFill="1" applyBorder="1" applyAlignment="1" applyProtection="1">
      <alignment horizontal="center" vertical="center" textRotation="90" wrapText="1"/>
    </xf>
    <xf numFmtId="0" fontId="39" fillId="0" borderId="0" xfId="8" applyNumberFormat="1" applyFont="1" applyFill="1" applyBorder="1" applyAlignment="1" applyProtection="1">
      <alignment horizontal="center" vertical="top" wrapText="1"/>
    </xf>
    <xf numFmtId="0" fontId="9" fillId="0" borderId="0" xfId="0" applyFont="1" applyAlignment="1">
      <alignment horizontal="left"/>
    </xf>
    <xf numFmtId="0" fontId="8" fillId="0" borderId="0" xfId="2" applyFont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8" fillId="0" borderId="0" xfId="2" quotePrefix="1" applyFont="1" applyBorder="1" applyAlignment="1">
      <alignment horizontal="center" vertical="center" wrapText="1"/>
    </xf>
    <xf numFmtId="0" fontId="9" fillId="3" borderId="0" xfId="3" applyFont="1" applyFill="1" applyBorder="1" applyAlignment="1">
      <alignment horizontal="justify" vertical="center" wrapText="1"/>
    </xf>
    <xf numFmtId="0" fontId="9" fillId="0" borderId="0" xfId="3" applyFont="1" applyBorder="1" applyAlignment="1">
      <alignment horizontal="justify" vertical="center" wrapText="1"/>
    </xf>
    <xf numFmtId="0" fontId="10" fillId="0" borderId="0" xfId="3" applyFont="1" applyBorder="1" applyAlignment="1">
      <alignment horizontal="justify" vertical="center" wrapText="1"/>
    </xf>
    <xf numFmtId="0" fontId="9" fillId="0" borderId="0" xfId="3" applyFont="1" applyBorder="1" applyAlignment="1">
      <alignment horizontal="justify" vertical="top" wrapText="1"/>
    </xf>
    <xf numFmtId="0" fontId="11" fillId="0" borderId="0" xfId="2" applyFont="1" applyBorder="1" applyAlignment="1">
      <alignment vertical="center" wrapText="1"/>
    </xf>
    <xf numFmtId="0" fontId="11" fillId="0" borderId="0" xfId="2" applyFont="1" applyBorder="1" applyAlignment="1">
      <alignment horizontal="left" wrapText="1"/>
    </xf>
    <xf numFmtId="0" fontId="11" fillId="0" borderId="0" xfId="3" applyFont="1" applyBorder="1" applyAlignment="1">
      <alignment vertical="center" wrapText="1"/>
    </xf>
    <xf numFmtId="0" fontId="9" fillId="0" borderId="0" xfId="0" applyFont="1" applyAlignment="1">
      <alignment horizontal="left" wrapText="1"/>
    </xf>
    <xf numFmtId="0" fontId="12" fillId="0" borderId="0" xfId="4" applyFont="1" applyBorder="1" applyAlignment="1">
      <alignment horizontal="center" vertical="top" wrapText="1"/>
    </xf>
    <xf numFmtId="0" fontId="9" fillId="0" borderId="0" xfId="4" applyFont="1" applyBorder="1" applyAlignment="1">
      <alignment horizontal="justify" vertical="top" wrapText="1"/>
    </xf>
    <xf numFmtId="0" fontId="11" fillId="0" borderId="0" xfId="4" applyFont="1" applyBorder="1" applyAlignment="1">
      <alignment horizontal="justify" vertical="center" wrapText="1"/>
    </xf>
    <xf numFmtId="49" fontId="9" fillId="0" borderId="0" xfId="4" applyNumberFormat="1" applyFont="1" applyFill="1" applyBorder="1" applyAlignment="1">
      <alignment horizontal="justify" vertical="center" wrapText="1"/>
    </xf>
    <xf numFmtId="49" fontId="9" fillId="0" borderId="0" xfId="7" applyNumberFormat="1" applyFont="1" applyAlignment="1">
      <alignment horizontal="left" wrapText="1"/>
    </xf>
    <xf numFmtId="49" fontId="9" fillId="0" borderId="0" xfId="7" applyNumberFormat="1" applyFont="1" applyAlignment="1">
      <alignment horizontal="left"/>
    </xf>
    <xf numFmtId="0" fontId="12" fillId="0" borderId="0" xfId="7" applyFont="1" applyAlignment="1">
      <alignment horizontal="center"/>
    </xf>
    <xf numFmtId="0" fontId="12" fillId="0" borderId="0" xfId="7" quotePrefix="1" applyNumberFormat="1" applyFont="1" applyAlignment="1">
      <alignment horizontal="left" vertical="center" wrapText="1"/>
    </xf>
    <xf numFmtId="0" fontId="9" fillId="0" borderId="0" xfId="7" applyFont="1" applyAlignment="1">
      <alignment horizontal="left" vertical="center" wrapText="1"/>
    </xf>
    <xf numFmtId="0" fontId="28" fillId="3" borderId="0" xfId="7" applyFont="1" applyFill="1" applyAlignment="1">
      <alignment horizontal="left" vertical="center" wrapText="1"/>
    </xf>
    <xf numFmtId="0" fontId="12" fillId="0" borderId="0" xfId="4" applyFont="1" applyAlignment="1">
      <alignment horizontal="center" vertical="center" wrapText="1"/>
    </xf>
    <xf numFmtId="0" fontId="12" fillId="0" borderId="0" xfId="4" quotePrefix="1" applyFont="1" applyAlignment="1">
      <alignment horizontal="left" vertical="center" wrapText="1"/>
    </xf>
    <xf numFmtId="0" fontId="11" fillId="2" borderId="7" xfId="3" applyFont="1" applyFill="1" applyBorder="1" applyAlignment="1">
      <alignment horizontal="center" vertical="center" wrapText="1"/>
    </xf>
    <xf numFmtId="0" fontId="11" fillId="2" borderId="8" xfId="3" applyFont="1" applyFill="1" applyBorder="1" applyAlignment="1">
      <alignment horizontal="center" vertical="center" wrapText="1"/>
    </xf>
    <xf numFmtId="0" fontId="9" fillId="2" borderId="7" xfId="4" applyFont="1" applyFill="1" applyBorder="1" applyAlignment="1">
      <alignment horizontal="center" vertical="center" wrapText="1"/>
    </xf>
    <xf numFmtId="0" fontId="9" fillId="2" borderId="8" xfId="4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center" vertical="center" wrapText="1"/>
    </xf>
    <xf numFmtId="0" fontId="9" fillId="2" borderId="4" xfId="4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6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49" fontId="7" fillId="0" borderId="14" xfId="2" applyNumberFormat="1" applyBorder="1" applyAlignment="1">
      <alignment horizontal="center" textRotation="90"/>
    </xf>
    <xf numFmtId="49" fontId="9" fillId="0" borderId="7" xfId="2" applyNumberFormat="1" applyFont="1" applyBorder="1" applyAlignment="1">
      <alignment horizontal="center" vertical="center"/>
    </xf>
    <xf numFmtId="49" fontId="9" fillId="0" borderId="15" xfId="2" applyNumberFormat="1" applyFont="1" applyBorder="1" applyAlignment="1">
      <alignment horizontal="center" vertical="center"/>
    </xf>
    <xf numFmtId="49" fontId="9" fillId="2" borderId="2" xfId="2" applyNumberFormat="1" applyFont="1" applyFill="1" applyBorder="1" applyAlignment="1">
      <alignment horizontal="center" vertical="center" wrapText="1"/>
    </xf>
    <xf numFmtId="49" fontId="9" fillId="2" borderId="7" xfId="2" applyNumberFormat="1" applyFont="1" applyFill="1" applyBorder="1" applyAlignment="1">
      <alignment horizontal="center" vertical="center" wrapText="1"/>
    </xf>
    <xf numFmtId="49" fontId="9" fillId="2" borderId="8" xfId="2" applyNumberFormat="1" applyFont="1" applyFill="1" applyBorder="1" applyAlignment="1">
      <alignment horizontal="center" vertical="center" wrapText="1"/>
    </xf>
    <xf numFmtId="49" fontId="12" fillId="0" borderId="0" xfId="2" applyNumberFormat="1" applyFont="1" applyAlignment="1">
      <alignment horizontal="center" vertical="center" wrapText="1"/>
    </xf>
    <xf numFmtId="49" fontId="10" fillId="0" borderId="5" xfId="2" applyNumberFormat="1" applyFont="1" applyBorder="1" applyAlignment="1">
      <alignment horizontal="center" vertical="top" wrapText="1"/>
    </xf>
    <xf numFmtId="49" fontId="10" fillId="0" borderId="1" xfId="2" applyNumberFormat="1" applyFont="1" applyBorder="1" applyAlignment="1">
      <alignment horizontal="center" vertical="top" wrapText="1"/>
    </xf>
    <xf numFmtId="49" fontId="10" fillId="0" borderId="6" xfId="2" applyNumberFormat="1" applyFont="1" applyBorder="1" applyAlignment="1">
      <alignment horizontal="center" vertical="top" wrapText="1"/>
    </xf>
    <xf numFmtId="49" fontId="10" fillId="0" borderId="5" xfId="2" applyNumberFormat="1" applyFont="1" applyBorder="1" applyAlignment="1">
      <alignment horizontal="center" vertical="center" wrapText="1"/>
    </xf>
    <xf numFmtId="49" fontId="10" fillId="0" borderId="1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center" vertical="center" wrapText="1"/>
    </xf>
    <xf numFmtId="49" fontId="19" fillId="0" borderId="0" xfId="2" applyNumberFormat="1" applyFont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4" borderId="5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10" fontId="9" fillId="4" borderId="5" xfId="0" applyNumberFormat="1" applyFont="1" applyFill="1" applyBorder="1" applyAlignment="1">
      <alignment horizontal="center" vertical="center"/>
    </xf>
    <xf numFmtId="10" fontId="9" fillId="4" borderId="1" xfId="0" applyNumberFormat="1" applyFont="1" applyFill="1" applyBorder="1" applyAlignment="1">
      <alignment horizontal="center" vertical="center"/>
    </xf>
    <xf numFmtId="10" fontId="9" fillId="4" borderId="6" xfId="0" applyNumberFormat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64" fillId="0" borderId="0" xfId="7" applyFont="1" applyAlignment="1">
      <alignment horizontal="center" vertical="top" wrapText="1"/>
    </xf>
    <xf numFmtId="3" fontId="21" fillId="0" borderId="0" xfId="7" applyNumberFormat="1" applyFont="1" applyAlignment="1">
      <alignment horizontal="left" vertical="top" wrapText="1"/>
    </xf>
    <xf numFmtId="0" fontId="21" fillId="0" borderId="0" xfId="7" applyFont="1" applyAlignment="1">
      <alignment horizontal="left" vertical="top" wrapText="1"/>
    </xf>
    <xf numFmtId="0" fontId="21" fillId="0" borderId="9" xfId="7" applyFont="1" applyBorder="1" applyAlignment="1">
      <alignment horizontal="right" vertical="top" wrapText="1"/>
    </xf>
    <xf numFmtId="0" fontId="65" fillId="0" borderId="2" xfId="7" applyFont="1" applyBorder="1" applyAlignment="1">
      <alignment horizontal="left" vertical="top" wrapText="1"/>
    </xf>
    <xf numFmtId="3" fontId="65" fillId="0" borderId="2" xfId="7" applyNumberFormat="1" applyFont="1" applyBorder="1" applyAlignment="1">
      <alignment horizontal="right" vertical="top" wrapText="1"/>
    </xf>
    <xf numFmtId="0" fontId="21" fillId="0" borderId="15" xfId="7" applyFont="1" applyBorder="1" applyAlignment="1">
      <alignment horizontal="left" vertical="top" wrapText="1"/>
    </xf>
    <xf numFmtId="0" fontId="65" fillId="0" borderId="15" xfId="7" applyFont="1" applyBorder="1" applyAlignment="1">
      <alignment horizontal="left" vertical="top" wrapText="1"/>
    </xf>
    <xf numFmtId="0" fontId="21" fillId="0" borderId="2" xfId="7" applyFont="1" applyBorder="1" applyAlignment="1">
      <alignment horizontal="center" vertical="center" wrapText="1"/>
    </xf>
    <xf numFmtId="0" fontId="65" fillId="0" borderId="7" xfId="7" applyFont="1" applyBorder="1" applyAlignment="1">
      <alignment horizontal="left" vertical="top" wrapText="1"/>
    </xf>
    <xf numFmtId="0" fontId="21" fillId="0" borderId="7" xfId="7" applyFont="1" applyBorder="1" applyAlignment="1">
      <alignment horizontal="left" vertical="top" wrapText="1"/>
    </xf>
    <xf numFmtId="3" fontId="21" fillId="0" borderId="7" xfId="7" applyNumberFormat="1" applyFont="1" applyBorder="1" applyAlignment="1">
      <alignment horizontal="right" vertical="top" wrapText="1"/>
    </xf>
    <xf numFmtId="0" fontId="67" fillId="0" borderId="0" xfId="7" applyFont="1" applyAlignment="1">
      <alignment horizontal="left" vertical="top" wrapText="1"/>
    </xf>
    <xf numFmtId="0" fontId="21" fillId="0" borderId="0" xfId="7" applyFont="1" applyAlignment="1">
      <alignment horizontal="right" vertical="top" wrapText="1"/>
    </xf>
    <xf numFmtId="0" fontId="65" fillId="0" borderId="0" xfId="7" applyFont="1" applyAlignment="1">
      <alignment horizontal="center" vertical="center" wrapText="1"/>
    </xf>
    <xf numFmtId="0" fontId="21" fillId="0" borderId="0" xfId="7" applyFont="1" applyAlignment="1">
      <alignment horizontal="center" vertical="center" wrapText="1"/>
    </xf>
    <xf numFmtId="0" fontId="66" fillId="0" borderId="0" xfId="7" applyFont="1" applyAlignment="1">
      <alignment horizontal="left" vertical="top" wrapText="1"/>
    </xf>
    <xf numFmtId="0" fontId="13" fillId="0" borderId="1" xfId="10" applyBorder="1" applyAlignment="1"/>
    <xf numFmtId="0" fontId="13" fillId="0" borderId="6" xfId="10" applyBorder="1" applyAlignment="1"/>
    <xf numFmtId="0" fontId="13" fillId="0" borderId="0" xfId="10" applyFill="1" applyAlignment="1">
      <alignment wrapText="1"/>
    </xf>
    <xf numFmtId="0" fontId="49" fillId="0" borderId="0" xfId="8" applyFont="1" applyFill="1" applyAlignment="1">
      <alignment wrapText="1"/>
    </xf>
    <xf numFmtId="0" fontId="35" fillId="0" borderId="5" xfId="8" applyNumberFormat="1" applyFont="1" applyFill="1" applyBorder="1" applyAlignment="1" applyProtection="1">
      <alignment horizontal="left" vertical="center" wrapText="1"/>
    </xf>
    <xf numFmtId="0" fontId="35" fillId="0" borderId="1" xfId="8" applyNumberFormat="1" applyFont="1" applyFill="1" applyBorder="1" applyAlignment="1" applyProtection="1">
      <alignment horizontal="left" vertical="center" wrapText="1"/>
    </xf>
    <xf numFmtId="0" fontId="35" fillId="0" borderId="2" xfId="8" applyNumberFormat="1" applyFont="1" applyFill="1" applyBorder="1" applyAlignment="1" applyProtection="1">
      <alignment horizontal="left" vertical="center" wrapText="1"/>
    </xf>
    <xf numFmtId="0" fontId="23" fillId="0" borderId="0" xfId="8" applyNumberFormat="1" applyFont="1" applyFill="1" applyBorder="1" applyAlignment="1" applyProtection="1">
      <alignment horizontal="left" wrapText="1"/>
    </xf>
    <xf numFmtId="49" fontId="23" fillId="0" borderId="0" xfId="8" applyNumberFormat="1" applyFont="1" applyFill="1" applyBorder="1" applyAlignment="1" applyProtection="1">
      <alignment vertical="top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49" fontId="27" fillId="0" borderId="0" xfId="8" applyNumberFormat="1" applyFont="1" applyFill="1" applyBorder="1" applyAlignment="1" applyProtection="1">
      <alignment vertical="top" wrapText="1"/>
    </xf>
    <xf numFmtId="0" fontId="27" fillId="0" borderId="11" xfId="8" applyNumberFormat="1" applyFont="1" applyFill="1" applyBorder="1" applyAlignment="1" applyProtection="1">
      <alignment horizontal="left" vertical="top" wrapText="1"/>
    </xf>
    <xf numFmtId="49" fontId="23" fillId="0" borderId="0" xfId="8" applyNumberFormat="1" applyFont="1" applyFill="1" applyBorder="1" applyAlignment="1" applyProtection="1">
      <alignment horizontal="left" vertical="top" wrapText="1"/>
    </xf>
    <xf numFmtId="49" fontId="23" fillId="0" borderId="14" xfId="8" applyNumberFormat="1" applyFont="1" applyFill="1" applyBorder="1" applyAlignment="1" applyProtection="1">
      <alignment horizontal="left" vertical="top" wrapText="1"/>
    </xf>
    <xf numFmtId="49" fontId="27" fillId="0" borderId="11" xfId="8" applyNumberFormat="1" applyFont="1" applyFill="1" applyBorder="1" applyAlignment="1" applyProtection="1">
      <alignment horizontal="left" vertical="top" wrapText="1"/>
    </xf>
    <xf numFmtId="49" fontId="24" fillId="0" borderId="0" xfId="8" applyNumberFormat="1" applyFont="1" applyFill="1" applyBorder="1" applyAlignment="1" applyProtection="1">
      <alignment horizontal="left" vertical="top" wrapText="1"/>
    </xf>
    <xf numFmtId="49" fontId="30" fillId="0" borderId="0" xfId="8" applyNumberFormat="1" applyFont="1" applyFill="1" applyBorder="1" applyAlignment="1" applyProtection="1">
      <alignment horizontal="left" vertical="top" wrapText="1"/>
    </xf>
    <xf numFmtId="0" fontId="23" fillId="0" borderId="5" xfId="8" applyNumberFormat="1" applyFont="1" applyFill="1" applyBorder="1" applyAlignment="1" applyProtection="1">
      <alignment horizontal="center" vertical="center"/>
    </xf>
    <xf numFmtId="0" fontId="23" fillId="0" borderId="1" xfId="8" applyNumberFormat="1" applyFont="1" applyFill="1" applyBorder="1" applyAlignment="1" applyProtection="1">
      <alignment horizontal="center" vertical="center"/>
    </xf>
    <xf numFmtId="0" fontId="23" fillId="0" borderId="6" xfId="8" applyNumberFormat="1" applyFont="1" applyFill="1" applyBorder="1" applyAlignment="1" applyProtection="1">
      <alignment horizontal="center" vertical="center"/>
    </xf>
    <xf numFmtId="49" fontId="27" fillId="0" borderId="5" xfId="8" applyNumberFormat="1" applyFont="1" applyFill="1" applyBorder="1" applyAlignment="1" applyProtection="1">
      <alignment horizontal="left" vertical="center" wrapText="1"/>
    </xf>
    <xf numFmtId="49" fontId="27" fillId="0" borderId="1" xfId="8" applyNumberFormat="1" applyFont="1" applyFill="1" applyBorder="1" applyAlignment="1" applyProtection="1">
      <alignment horizontal="left" vertical="center" wrapText="1"/>
    </xf>
    <xf numFmtId="49" fontId="27" fillId="0" borderId="6" xfId="8" applyNumberFormat="1" applyFont="1" applyFill="1" applyBorder="1" applyAlignment="1" applyProtection="1">
      <alignment horizontal="left" vertical="center" wrapText="1"/>
    </xf>
    <xf numFmtId="0" fontId="23" fillId="0" borderId="0" xfId="8" applyNumberFormat="1" applyFont="1" applyFill="1" applyBorder="1" applyAlignment="1" applyProtection="1">
      <alignment horizontal="left" vertical="top" wrapText="1"/>
    </xf>
    <xf numFmtId="0" fontId="23" fillId="0" borderId="14" xfId="8" applyNumberFormat="1" applyFont="1" applyFill="1" applyBorder="1" applyAlignment="1" applyProtection="1">
      <alignment horizontal="left" vertical="top" wrapText="1"/>
    </xf>
    <xf numFmtId="49" fontId="30" fillId="0" borderId="11" xfId="8" applyNumberFormat="1" applyFont="1" applyFill="1" applyBorder="1" applyAlignment="1" applyProtection="1">
      <alignment horizontal="center" vertical="top"/>
    </xf>
    <xf numFmtId="49" fontId="24" fillId="0" borderId="9" xfId="8" applyNumberFormat="1" applyFont="1" applyFill="1" applyBorder="1" applyAlignment="1" applyProtection="1">
      <alignment horizontal="left" wrapText="1"/>
    </xf>
    <xf numFmtId="49" fontId="30" fillId="0" borderId="11" xfId="8" applyNumberFormat="1" applyFont="1" applyFill="1" applyBorder="1" applyAlignment="1" applyProtection="1">
      <alignment horizontal="center"/>
    </xf>
    <xf numFmtId="0" fontId="24" fillId="0" borderId="9" xfId="8" applyNumberFormat="1" applyFont="1" applyFill="1" applyBorder="1" applyAlignment="1" applyProtection="1">
      <alignment wrapText="1"/>
    </xf>
    <xf numFmtId="49" fontId="23" fillId="0" borderId="2" xfId="8" applyNumberFormat="1" applyFont="1" applyFill="1" applyBorder="1" applyAlignment="1" applyProtection="1">
      <alignment horizontal="center" vertical="center" wrapText="1"/>
    </xf>
    <xf numFmtId="0" fontId="24" fillId="0" borderId="1" xfId="8" applyNumberFormat="1" applyFont="1" applyFill="1" applyBorder="1" applyAlignment="1" applyProtection="1">
      <alignment horizontal="left" wrapText="1"/>
    </xf>
    <xf numFmtId="49" fontId="24" fillId="0" borderId="9" xfId="8" applyNumberFormat="1" applyFont="1" applyFill="1" applyBorder="1" applyAlignment="1" applyProtection="1">
      <alignment horizontal="center" wrapText="1"/>
    </xf>
    <xf numFmtId="0" fontId="24" fillId="0" borderId="0" xfId="8" applyNumberFormat="1" applyFont="1" applyFill="1" applyBorder="1" applyAlignment="1" applyProtection="1">
      <alignment horizontal="left" vertical="top" wrapText="1"/>
    </xf>
    <xf numFmtId="0" fontId="23" fillId="0" borderId="2" xfId="8" applyNumberFormat="1" applyFont="1" applyFill="1" applyBorder="1" applyAlignment="1" applyProtection="1">
      <alignment horizontal="center" vertical="center" wrapText="1"/>
    </xf>
    <xf numFmtId="0" fontId="23" fillId="0" borderId="12" xfId="8" applyNumberFormat="1" applyFont="1" applyFill="1" applyBorder="1" applyAlignment="1" applyProtection="1">
      <alignment horizontal="center" vertical="center" wrapText="1"/>
    </xf>
    <xf numFmtId="0" fontId="23" fillId="0" borderId="11" xfId="8" applyNumberFormat="1" applyFont="1" applyFill="1" applyBorder="1" applyAlignment="1" applyProtection="1">
      <alignment horizontal="center" vertical="center" wrapText="1"/>
    </xf>
    <xf numFmtId="0" fontId="23" fillId="0" borderId="3" xfId="8" applyNumberFormat="1" applyFont="1" applyFill="1" applyBorder="1" applyAlignment="1" applyProtection="1">
      <alignment horizontal="center" vertical="center" wrapText="1"/>
    </xf>
    <xf numFmtId="0" fontId="23" fillId="0" borderId="13" xfId="8" applyNumberFormat="1" applyFont="1" applyFill="1" applyBorder="1" applyAlignment="1" applyProtection="1">
      <alignment horizontal="center" vertical="center" wrapText="1"/>
    </xf>
    <xf numFmtId="0" fontId="23" fillId="0" borderId="0" xfId="8" applyNumberFormat="1" applyFont="1" applyFill="1" applyBorder="1" applyAlignment="1" applyProtection="1">
      <alignment horizontal="center" vertical="center" wrapText="1"/>
    </xf>
    <xf numFmtId="0" fontId="23" fillId="0" borderId="14" xfId="8" applyNumberFormat="1" applyFont="1" applyFill="1" applyBorder="1" applyAlignment="1" applyProtection="1">
      <alignment horizontal="center" vertical="center" wrapText="1"/>
    </xf>
    <xf numFmtId="0" fontId="23" fillId="0" borderId="10" xfId="8" applyNumberFormat="1" applyFont="1" applyFill="1" applyBorder="1" applyAlignment="1" applyProtection="1">
      <alignment horizontal="center" vertical="center" wrapText="1"/>
    </xf>
    <xf numFmtId="0" fontId="23" fillId="0" borderId="9" xfId="8" applyNumberFormat="1" applyFont="1" applyFill="1" applyBorder="1" applyAlignment="1" applyProtection="1">
      <alignment horizontal="center" vertical="center" wrapText="1"/>
    </xf>
    <xf numFmtId="0" fontId="23" fillId="0" borderId="4" xfId="8" applyNumberFormat="1" applyFont="1" applyFill="1" applyBorder="1" applyAlignment="1" applyProtection="1">
      <alignment horizontal="center" vertical="center" wrapText="1"/>
    </xf>
    <xf numFmtId="49" fontId="31" fillId="0" borderId="0" xfId="8" applyNumberFormat="1" applyFont="1" applyFill="1" applyBorder="1" applyAlignment="1" applyProtection="1">
      <alignment horizontal="center"/>
    </xf>
    <xf numFmtId="0" fontId="24" fillId="0" borderId="9" xfId="8" applyNumberFormat="1" applyFont="1" applyFill="1" applyBorder="1" applyAlignment="1" applyProtection="1">
      <alignment horizontal="left" wrapText="1"/>
    </xf>
    <xf numFmtId="0" fontId="23" fillId="0" borderId="2" xfId="0" applyNumberFormat="1" applyFont="1" applyFill="1" applyBorder="1" applyAlignment="1" applyProtection="1">
      <alignment horizontal="left" vertical="top" wrapText="1"/>
    </xf>
    <xf numFmtId="0" fontId="27" fillId="0" borderId="2" xfId="0" applyNumberFormat="1" applyFont="1" applyFill="1" applyBorder="1" applyAlignment="1" applyProtection="1">
      <alignment horizontal="left" vertical="top" wrapText="1"/>
    </xf>
    <xf numFmtId="0" fontId="30" fillId="0" borderId="11" xfId="8" applyNumberFormat="1" applyFont="1" applyFill="1" applyBorder="1" applyAlignment="1" applyProtection="1">
      <alignment horizontal="center" vertical="top"/>
    </xf>
    <xf numFmtId="0" fontId="23" fillId="0" borderId="9" xfId="0" applyNumberFormat="1" applyFont="1" applyFill="1" applyBorder="1" applyAlignment="1" applyProtection="1">
      <alignment horizontal="center" vertical="center" wrapText="1"/>
    </xf>
    <xf numFmtId="0" fontId="27" fillId="2" borderId="2" xfId="0" applyNumberFormat="1" applyFont="1" applyFill="1" applyBorder="1" applyAlignment="1" applyProtection="1">
      <alignment horizontal="left" vertical="top" wrapText="1"/>
    </xf>
    <xf numFmtId="0" fontId="60" fillId="0" borderId="11" xfId="0" applyNumberFormat="1" applyFont="1" applyFill="1" applyBorder="1" applyAlignment="1" applyProtection="1">
      <alignment horizontal="center" vertical="top"/>
    </xf>
    <xf numFmtId="49" fontId="58" fillId="0" borderId="9" xfId="0" applyNumberFormat="1" applyFont="1" applyFill="1" applyBorder="1" applyAlignment="1" applyProtection="1">
      <alignment vertical="top" wrapText="1"/>
    </xf>
    <xf numFmtId="49" fontId="58" fillId="0" borderId="9" xfId="0" applyNumberFormat="1" applyFont="1" applyFill="1" applyBorder="1" applyAlignment="1" applyProtection="1">
      <alignment horizontal="right" vertical="top" wrapText="1"/>
    </xf>
    <xf numFmtId="0" fontId="35" fillId="0" borderId="2" xfId="8" applyNumberFormat="1" applyFont="1" applyFill="1" applyBorder="1" applyAlignment="1" applyProtection="1">
      <alignment horizontal="left" vertical="center"/>
    </xf>
    <xf numFmtId="0" fontId="38" fillId="0" borderId="2" xfId="8" applyNumberFormat="1" applyFont="1" applyFill="1" applyBorder="1" applyAlignment="1" applyProtection="1">
      <alignment horizontal="center" vertical="center" textRotation="90" wrapText="1"/>
    </xf>
    <xf numFmtId="0" fontId="38" fillId="0" borderId="2" xfId="8" applyNumberFormat="1" applyFont="1" applyFill="1" applyBorder="1" applyAlignment="1" applyProtection="1">
      <alignment horizontal="center" vertical="center" wrapText="1"/>
    </xf>
    <xf numFmtId="0" fontId="38" fillId="0" borderId="5" xfId="8" applyNumberFormat="1" applyFont="1" applyFill="1" applyBorder="1" applyAlignment="1" applyProtection="1">
      <alignment horizontal="center" vertical="center" wrapText="1"/>
    </xf>
    <xf numFmtId="0" fontId="38" fillId="0" borderId="1" xfId="8" applyNumberFormat="1" applyFont="1" applyFill="1" applyBorder="1" applyAlignment="1" applyProtection="1">
      <alignment horizontal="center" vertical="center" wrapText="1"/>
    </xf>
    <xf numFmtId="0" fontId="38" fillId="0" borderId="6" xfId="8" applyNumberFormat="1" applyFont="1" applyFill="1" applyBorder="1" applyAlignment="1" applyProtection="1">
      <alignment horizontal="center" vertical="center" wrapText="1"/>
    </xf>
    <xf numFmtId="0" fontId="38" fillId="0" borderId="7" xfId="8" applyNumberFormat="1" applyFont="1" applyFill="1" applyBorder="1" applyAlignment="1" applyProtection="1">
      <alignment horizontal="center" vertical="center" textRotation="90" wrapText="1"/>
    </xf>
    <xf numFmtId="0" fontId="38" fillId="0" borderId="8" xfId="8" applyNumberFormat="1" applyFont="1" applyFill="1" applyBorder="1" applyAlignment="1" applyProtection="1">
      <alignment horizontal="center" vertical="center" textRotation="90" wrapText="1"/>
    </xf>
    <xf numFmtId="0" fontId="29" fillId="0" borderId="0" xfId="8" applyNumberFormat="1" applyFont="1" applyFill="1" applyBorder="1" applyAlignment="1" applyProtection="1">
      <alignment horizontal="center"/>
    </xf>
    <xf numFmtId="0" fontId="37" fillId="0" borderId="9" xfId="8" applyNumberFormat="1" applyFont="1" applyFill="1" applyBorder="1" applyAlignment="1" applyProtection="1">
      <alignment horizontal="center" wrapText="1"/>
    </xf>
    <xf numFmtId="0" fontId="39" fillId="0" borderId="0" xfId="8" applyNumberFormat="1" applyFont="1" applyFill="1" applyBorder="1" applyAlignment="1" applyProtection="1">
      <alignment horizontal="center" vertical="top" wrapText="1"/>
    </xf>
  </cellXfs>
  <cellStyles count="14">
    <cellStyle name="Обычный" xfId="0" builtinId="0"/>
    <cellStyle name="Обычный 2" xfId="2"/>
    <cellStyle name="Обычный 2 2" xfId="3"/>
    <cellStyle name="Обычный 2 2 2" xfId="13"/>
    <cellStyle name="Обычный 3" xfId="8"/>
    <cellStyle name="Обычный 3 2" xfId="12"/>
    <cellStyle name="Обычный 3 2 3" xfId="10"/>
    <cellStyle name="Обычный 3 3" xfId="4"/>
    <cellStyle name="Обычный 4" xfId="1"/>
    <cellStyle name="Обычный 5" xfId="7"/>
    <cellStyle name="Обычный 6" xfId="9"/>
    <cellStyle name="Обычный 7" xfId="11"/>
    <cellStyle name="Финансовый 2" xfId="5"/>
    <cellStyle name="Финансовый 2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33</xdr:row>
      <xdr:rowOff>0</xdr:rowOff>
    </xdr:from>
    <xdr:to>
      <xdr:col>6</xdr:col>
      <xdr:colOff>304800</xdr:colOff>
      <xdr:row>34</xdr:row>
      <xdr:rowOff>0</xdr:rowOff>
    </xdr:to>
    <xdr:sp macro="" textlink="">
      <xdr:nvSpPr>
        <xdr:cNvPr id="2" name="AutoShape 9" descr="https://www.garant.ru/files/0/6/1373660/pict0-73760104.png"/>
        <xdr:cNvSpPr>
          <a:spLocks noChangeAspect="1" noChangeArrowheads="1"/>
        </xdr:cNvSpPr>
      </xdr:nvSpPr>
      <xdr:spPr bwMode="auto">
        <a:xfrm>
          <a:off x="2011680" y="9159240"/>
          <a:ext cx="304800" cy="198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304800</xdr:colOff>
      <xdr:row>34</xdr:row>
      <xdr:rowOff>0</xdr:rowOff>
    </xdr:to>
    <xdr:sp macro="" textlink="">
      <xdr:nvSpPr>
        <xdr:cNvPr id="3" name="AutoShape 10" descr="https://www.garant.ru/files/0/6/1373660/pict1-73760104.png"/>
        <xdr:cNvSpPr>
          <a:spLocks noChangeAspect="1" noChangeArrowheads="1"/>
        </xdr:cNvSpPr>
      </xdr:nvSpPr>
      <xdr:spPr bwMode="auto">
        <a:xfrm>
          <a:off x="2011680" y="9159240"/>
          <a:ext cx="304800" cy="198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304800</xdr:colOff>
      <xdr:row>34</xdr:row>
      <xdr:rowOff>0</xdr:rowOff>
    </xdr:to>
    <xdr:sp macro="" textlink="">
      <xdr:nvSpPr>
        <xdr:cNvPr id="4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2011680" y="9159240"/>
          <a:ext cx="304800" cy="198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33</xdr:row>
      <xdr:rowOff>0</xdr:rowOff>
    </xdr:from>
    <xdr:ext cx="304800" cy="190500"/>
    <xdr:sp macro="" textlink="">
      <xdr:nvSpPr>
        <xdr:cNvPr id="5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2011680" y="915924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304800" cy="190500"/>
    <xdr:sp macro="" textlink="">
      <xdr:nvSpPr>
        <xdr:cNvPr id="6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2011680" y="915924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304800" cy="190500"/>
    <xdr:sp macro="" textlink="">
      <xdr:nvSpPr>
        <xdr:cNvPr id="7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2011680" y="915924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190500"/>
    <xdr:sp macro="" textlink="">
      <xdr:nvSpPr>
        <xdr:cNvPr id="8" name="AutoShape 9" descr="https://www.garant.ru/files/0/6/1373660/pict0-73760104.png"/>
        <xdr:cNvSpPr>
          <a:spLocks noChangeAspect="1" noChangeArrowheads="1"/>
        </xdr:cNvSpPr>
      </xdr:nvSpPr>
      <xdr:spPr bwMode="auto">
        <a:xfrm>
          <a:off x="2011680" y="1054608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304800" cy="190500"/>
    <xdr:sp macro="" textlink="">
      <xdr:nvSpPr>
        <xdr:cNvPr id="9" name="AutoShape 10" descr="https://www.garant.ru/files/0/6/1373660/pict1-73760104.png"/>
        <xdr:cNvSpPr>
          <a:spLocks noChangeAspect="1" noChangeArrowheads="1"/>
        </xdr:cNvSpPr>
      </xdr:nvSpPr>
      <xdr:spPr bwMode="auto">
        <a:xfrm>
          <a:off x="2011680" y="1071372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304800" cy="190500"/>
    <xdr:sp macro="" textlink="">
      <xdr:nvSpPr>
        <xdr:cNvPr id="10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2011680" y="1147572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304800" cy="190500"/>
    <xdr:sp macro="" textlink="">
      <xdr:nvSpPr>
        <xdr:cNvPr id="11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2011680" y="1147572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304800" cy="190500"/>
    <xdr:sp macro="" textlink="">
      <xdr:nvSpPr>
        <xdr:cNvPr id="12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2011680" y="1167384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304800" cy="190500"/>
    <xdr:sp macro="" textlink="">
      <xdr:nvSpPr>
        <xdr:cNvPr id="13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2011680" y="1167384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33</xdr:row>
      <xdr:rowOff>0</xdr:rowOff>
    </xdr:from>
    <xdr:to>
      <xdr:col>6</xdr:col>
      <xdr:colOff>304800</xdr:colOff>
      <xdr:row>33</xdr:row>
      <xdr:rowOff>190500</xdr:rowOff>
    </xdr:to>
    <xdr:sp macro="" textlink="">
      <xdr:nvSpPr>
        <xdr:cNvPr id="14" name="AutoShape 9" descr="https://www.garant.ru/files/0/6/1373660/pict0-73760104.png"/>
        <xdr:cNvSpPr>
          <a:spLocks noChangeAspect="1" noChangeArrowheads="1"/>
        </xdr:cNvSpPr>
      </xdr:nvSpPr>
      <xdr:spPr bwMode="auto">
        <a:xfrm>
          <a:off x="2011680" y="915924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304800</xdr:colOff>
      <xdr:row>33</xdr:row>
      <xdr:rowOff>190500</xdr:rowOff>
    </xdr:to>
    <xdr:sp macro="" textlink="">
      <xdr:nvSpPr>
        <xdr:cNvPr id="15" name="AutoShape 10" descr="https://www.garant.ru/files/0/6/1373660/pict1-73760104.png"/>
        <xdr:cNvSpPr>
          <a:spLocks noChangeAspect="1" noChangeArrowheads="1"/>
        </xdr:cNvSpPr>
      </xdr:nvSpPr>
      <xdr:spPr bwMode="auto">
        <a:xfrm>
          <a:off x="2011680" y="935736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304800</xdr:colOff>
      <xdr:row>33</xdr:row>
      <xdr:rowOff>190500</xdr:rowOff>
    </xdr:to>
    <xdr:sp macro="" textlink="">
      <xdr:nvSpPr>
        <xdr:cNvPr id="16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2011680" y="935736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33</xdr:row>
      <xdr:rowOff>0</xdr:rowOff>
    </xdr:from>
    <xdr:ext cx="304800" cy="190500"/>
    <xdr:sp macro="" textlink="">
      <xdr:nvSpPr>
        <xdr:cNvPr id="17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2011680" y="935736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304800" cy="190500"/>
    <xdr:sp macro="" textlink="">
      <xdr:nvSpPr>
        <xdr:cNvPr id="18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2011680" y="935736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304800" cy="190500"/>
    <xdr:sp macro="" textlink="">
      <xdr:nvSpPr>
        <xdr:cNvPr id="19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2011680" y="935736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200025"/>
    <xdr:sp macro="" textlink="">
      <xdr:nvSpPr>
        <xdr:cNvPr id="20" name="AutoShape 9" descr="https://www.garant.ru/files/0/6/1373660/pict0-73760104.png"/>
        <xdr:cNvSpPr>
          <a:spLocks noChangeAspect="1" noChangeArrowheads="1"/>
        </xdr:cNvSpPr>
      </xdr:nvSpPr>
      <xdr:spPr bwMode="auto">
        <a:xfrm>
          <a:off x="3286125" y="12801600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200025"/>
    <xdr:sp macro="" textlink="">
      <xdr:nvSpPr>
        <xdr:cNvPr id="21" name="AutoShape 10" descr="https://www.garant.ru/files/0/6/1373660/pict1-73760104.png"/>
        <xdr:cNvSpPr>
          <a:spLocks noChangeAspect="1" noChangeArrowheads="1"/>
        </xdr:cNvSpPr>
      </xdr:nvSpPr>
      <xdr:spPr bwMode="auto">
        <a:xfrm>
          <a:off x="3286125" y="12801600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200025"/>
    <xdr:sp macro="" textlink="">
      <xdr:nvSpPr>
        <xdr:cNvPr id="22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3286125" y="12801600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190500"/>
    <xdr:sp macro="" textlink="">
      <xdr:nvSpPr>
        <xdr:cNvPr id="23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3286125" y="12801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190500"/>
    <xdr:sp macro="" textlink="">
      <xdr:nvSpPr>
        <xdr:cNvPr id="24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3286125" y="12801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190500"/>
    <xdr:sp macro="" textlink="">
      <xdr:nvSpPr>
        <xdr:cNvPr id="25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3286125" y="12801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190500"/>
    <xdr:sp macro="" textlink="">
      <xdr:nvSpPr>
        <xdr:cNvPr id="26" name="AutoShape 9" descr="https://www.garant.ru/files/0/6/1373660/pict0-73760104.png"/>
        <xdr:cNvSpPr>
          <a:spLocks noChangeAspect="1" noChangeArrowheads="1"/>
        </xdr:cNvSpPr>
      </xdr:nvSpPr>
      <xdr:spPr bwMode="auto">
        <a:xfrm>
          <a:off x="3286125" y="1280160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190500"/>
    <xdr:sp macro="" textlink="">
      <xdr:nvSpPr>
        <xdr:cNvPr id="27" name="AutoShape 10" descr="https://www.garant.ru/files/0/6/1373660/pict1-73760104.png"/>
        <xdr:cNvSpPr>
          <a:spLocks noChangeAspect="1" noChangeArrowheads="1"/>
        </xdr:cNvSpPr>
      </xdr:nvSpPr>
      <xdr:spPr bwMode="auto">
        <a:xfrm>
          <a:off x="3286125" y="13001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190500"/>
    <xdr:sp macro="" textlink="">
      <xdr:nvSpPr>
        <xdr:cNvPr id="28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3286125" y="13001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190500"/>
    <xdr:sp macro="" textlink="">
      <xdr:nvSpPr>
        <xdr:cNvPr id="29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3286125" y="13001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190500"/>
    <xdr:sp macro="" textlink="">
      <xdr:nvSpPr>
        <xdr:cNvPr id="30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3286125" y="13001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304800" cy="190500"/>
    <xdr:sp macro="" textlink="">
      <xdr:nvSpPr>
        <xdr:cNvPr id="31" name="AutoShape 11" descr="https://www.garant.ru/files/0/6/1373660/pict2-73760104.png"/>
        <xdr:cNvSpPr>
          <a:spLocks noChangeAspect="1" noChangeArrowheads="1"/>
        </xdr:cNvSpPr>
      </xdr:nvSpPr>
      <xdr:spPr bwMode="auto">
        <a:xfrm>
          <a:off x="3286125" y="130016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atarinov\AppData\Roaming\Microsoft\AddIns\sumprop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umprop"/>
    </sheetNames>
    <definedNames>
      <definedName name="СуммаПрописью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topLeftCell="A7" zoomScaleNormal="100" zoomScaleSheetLayoutView="98" workbookViewId="0">
      <selection activeCell="B36" sqref="B36"/>
    </sheetView>
  </sheetViews>
  <sheetFormatPr defaultColWidth="8.85546875" defaultRowHeight="12.75" x14ac:dyDescent="0.2"/>
  <cols>
    <col min="1" max="1" width="26.140625" style="7" customWidth="1"/>
    <col min="2" max="2" width="38.28515625" style="7" customWidth="1"/>
    <col min="3" max="3" width="54.5703125" style="7" customWidth="1"/>
    <col min="4" max="16384" width="8.85546875" style="7"/>
  </cols>
  <sheetData>
    <row r="1" spans="1:3" ht="36.75" customHeight="1" x14ac:dyDescent="0.2">
      <c r="A1" s="563" t="s">
        <v>8</v>
      </c>
      <c r="B1" s="563"/>
      <c r="C1" s="563"/>
    </row>
    <row r="2" spans="1:3" ht="30" customHeight="1" x14ac:dyDescent="0.2">
      <c r="A2" s="564" t="s">
        <v>9</v>
      </c>
      <c r="B2" s="564"/>
      <c r="C2" s="564"/>
    </row>
    <row r="3" spans="1:3" ht="15.75" customHeight="1" x14ac:dyDescent="0.2">
      <c r="A3" s="565" t="s">
        <v>593</v>
      </c>
      <c r="B3" s="565"/>
      <c r="C3" s="565"/>
    </row>
    <row r="4" spans="1:3" ht="103.5" customHeight="1" x14ac:dyDescent="0.2">
      <c r="A4" s="566" t="s">
        <v>596</v>
      </c>
      <c r="B4" s="566"/>
      <c r="C4" s="566"/>
    </row>
    <row r="5" spans="1:3" s="543" customFormat="1" ht="30.75" customHeight="1" x14ac:dyDescent="0.25">
      <c r="A5" s="574" t="s">
        <v>824</v>
      </c>
      <c r="B5" s="574"/>
      <c r="C5" s="574"/>
    </row>
    <row r="6" spans="1:3" s="544" customFormat="1" ht="138" customHeight="1" x14ac:dyDescent="0.25">
      <c r="A6" s="575" t="s">
        <v>822</v>
      </c>
      <c r="B6" s="575"/>
      <c r="C6" s="575"/>
    </row>
    <row r="7" spans="1:3" s="544" customFormat="1" ht="45" customHeight="1" x14ac:dyDescent="0.25">
      <c r="A7" s="576" t="s">
        <v>825</v>
      </c>
      <c r="B7" s="576"/>
      <c r="C7" s="576"/>
    </row>
    <row r="8" spans="1:3" s="544" customFormat="1" ht="50.25" customHeight="1" x14ac:dyDescent="0.25">
      <c r="A8" s="577" t="s">
        <v>823</v>
      </c>
      <c r="B8" s="577"/>
      <c r="C8" s="577"/>
    </row>
    <row r="9" spans="1:3" s="543" customFormat="1" ht="30.75" customHeight="1" x14ac:dyDescent="0.25">
      <c r="A9" s="574" t="s">
        <v>826</v>
      </c>
      <c r="B9" s="574"/>
      <c r="C9" s="574"/>
    </row>
    <row r="10" spans="1:3" ht="37.5" customHeight="1" x14ac:dyDescent="0.2">
      <c r="A10" s="567" t="s">
        <v>597</v>
      </c>
      <c r="B10" s="568"/>
      <c r="C10" s="568"/>
    </row>
    <row r="11" spans="1:3" ht="54.75" customHeight="1" x14ac:dyDescent="0.2">
      <c r="A11" s="569" t="s">
        <v>598</v>
      </c>
      <c r="B11" s="569"/>
      <c r="C11" s="569"/>
    </row>
    <row r="12" spans="1:3" ht="35.25" customHeight="1" x14ac:dyDescent="0.2">
      <c r="A12" s="569" t="s">
        <v>599</v>
      </c>
      <c r="B12" s="569"/>
      <c r="C12" s="569"/>
    </row>
    <row r="13" spans="1:3" s="12" customFormat="1" ht="35.25" hidden="1" customHeight="1" x14ac:dyDescent="0.2">
      <c r="A13" s="569" t="s">
        <v>600</v>
      </c>
      <c r="B13" s="569"/>
      <c r="C13" s="569"/>
    </row>
    <row r="14" spans="1:3" ht="92.25" customHeight="1" x14ac:dyDescent="0.2">
      <c r="A14" s="567" t="s">
        <v>601</v>
      </c>
      <c r="B14" s="567"/>
      <c r="C14" s="567"/>
    </row>
    <row r="15" spans="1:3" s="12" customFormat="1" ht="27.75" customHeight="1" x14ac:dyDescent="0.2">
      <c r="A15" s="572" t="s">
        <v>602</v>
      </c>
      <c r="B15" s="572"/>
      <c r="C15" s="572"/>
    </row>
    <row r="16" spans="1:3" ht="30" customHeight="1" x14ac:dyDescent="0.2">
      <c r="A16" s="570" t="s">
        <v>603</v>
      </c>
      <c r="B16" s="570"/>
      <c r="C16" s="570"/>
    </row>
    <row r="17" spans="1:8" ht="31.9" customHeight="1" x14ac:dyDescent="0.25">
      <c r="A17" s="8" t="s">
        <v>10</v>
      </c>
      <c r="B17" s="9"/>
      <c r="C17" s="8"/>
    </row>
    <row r="18" spans="1:8" ht="18" customHeight="1" x14ac:dyDescent="0.25">
      <c r="A18" s="8"/>
      <c r="B18" s="10">
        <f>НМЦК!K21</f>
        <v>11071076.039999999</v>
      </c>
      <c r="C18" s="8" t="s">
        <v>11</v>
      </c>
    </row>
    <row r="19" spans="1:8" ht="41.25" customHeight="1" x14ac:dyDescent="0.25">
      <c r="A19" s="571"/>
      <c r="B19" s="571"/>
      <c r="C19" s="11"/>
    </row>
    <row r="20" spans="1:8" s="80" customFormat="1" ht="15.75" x14ac:dyDescent="0.25">
      <c r="A20" s="79" t="s">
        <v>149</v>
      </c>
      <c r="B20" s="16"/>
      <c r="C20" s="16"/>
    </row>
    <row r="21" spans="1:8" s="80" customFormat="1" ht="15.75" x14ac:dyDescent="0.25">
      <c r="A21" s="79"/>
      <c r="B21" s="16"/>
      <c r="C21" s="16"/>
    </row>
    <row r="22" spans="1:8" s="83" customFormat="1" ht="30.75" customHeight="1" x14ac:dyDescent="0.25">
      <c r="A22" s="573" t="s">
        <v>604</v>
      </c>
      <c r="B22" s="573"/>
      <c r="C22" s="81" t="s">
        <v>152</v>
      </c>
      <c r="D22" s="85"/>
      <c r="E22" s="85"/>
      <c r="F22" s="85"/>
      <c r="G22" s="85"/>
      <c r="H22" s="85"/>
    </row>
    <row r="23" spans="1:8" s="83" customFormat="1" ht="26.25" customHeight="1" x14ac:dyDescent="0.25">
      <c r="A23" s="106"/>
      <c r="C23" s="81"/>
    </row>
    <row r="24" spans="1:8" s="405" customFormat="1" ht="23.25" hidden="1" customHeight="1" x14ac:dyDescent="0.25">
      <c r="A24" s="79" t="s">
        <v>119</v>
      </c>
      <c r="C24" s="16"/>
    </row>
    <row r="25" spans="1:8" s="405" customFormat="1" ht="15.75" hidden="1" x14ac:dyDescent="0.25">
      <c r="A25" s="79"/>
      <c r="C25" s="16"/>
    </row>
    <row r="26" spans="1:8" s="83" customFormat="1" ht="50.25" hidden="1" customHeight="1" x14ac:dyDescent="0.25">
      <c r="A26" s="573" t="s">
        <v>605</v>
      </c>
      <c r="B26" s="573"/>
      <c r="C26" s="81" t="s">
        <v>12</v>
      </c>
      <c r="D26" s="85"/>
      <c r="E26" s="85"/>
      <c r="F26" s="85"/>
      <c r="G26" s="85"/>
      <c r="H26" s="85"/>
    </row>
    <row r="27" spans="1:8" s="83" customFormat="1" ht="22.5" hidden="1" customHeight="1" x14ac:dyDescent="0.25">
      <c r="A27" s="106"/>
      <c r="C27" s="81"/>
    </row>
    <row r="28" spans="1:8" s="83" customFormat="1" ht="29.25" customHeight="1" x14ac:dyDescent="0.25">
      <c r="A28" s="105" t="s">
        <v>150</v>
      </c>
      <c r="C28" s="81"/>
    </row>
    <row r="29" spans="1:8" s="83" customFormat="1" ht="15.75" x14ac:dyDescent="0.25">
      <c r="A29" s="105"/>
      <c r="C29" s="81"/>
    </row>
    <row r="30" spans="1:8" s="83" customFormat="1" ht="15.75" x14ac:dyDescent="0.25">
      <c r="A30" s="562" t="s">
        <v>151</v>
      </c>
      <c r="B30" s="562"/>
      <c r="C30" s="81" t="s">
        <v>606</v>
      </c>
      <c r="D30" s="82"/>
      <c r="E30" s="82"/>
      <c r="F30" s="82"/>
      <c r="G30" s="82"/>
      <c r="H30" s="82"/>
    </row>
  </sheetData>
  <mergeCells count="20">
    <mergeCell ref="A7:C7"/>
    <mergeCell ref="A8:C8"/>
    <mergeCell ref="A9:C9"/>
    <mergeCell ref="A26:B26"/>
    <mergeCell ref="A30:B30"/>
    <mergeCell ref="A1:C1"/>
    <mergeCell ref="A2:C2"/>
    <mergeCell ref="A3:C3"/>
    <mergeCell ref="A4:C4"/>
    <mergeCell ref="A10:C10"/>
    <mergeCell ref="A11:C11"/>
    <mergeCell ref="A12:C12"/>
    <mergeCell ref="A16:C16"/>
    <mergeCell ref="A19:B19"/>
    <mergeCell ref="A13:C13"/>
    <mergeCell ref="A15:C15"/>
    <mergeCell ref="A22:B22"/>
    <mergeCell ref="A5:C5"/>
    <mergeCell ref="A14:C14"/>
    <mergeCell ref="A6:C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view="pageBreakPreview" topLeftCell="A5" zoomScale="145" zoomScaleNormal="85" zoomScaleSheetLayoutView="145" workbookViewId="0">
      <selection activeCell="A19" sqref="A19"/>
    </sheetView>
  </sheetViews>
  <sheetFormatPr defaultColWidth="9.140625" defaultRowHeight="15" x14ac:dyDescent="0.25"/>
  <cols>
    <col min="1" max="1" width="23.5703125" style="118" customWidth="1"/>
    <col min="2" max="2" width="41.85546875" style="113" customWidth="1"/>
    <col min="3" max="3" width="11.28515625" style="113" customWidth="1"/>
    <col min="4" max="4" width="19" style="113" customWidth="1"/>
    <col min="5" max="5" width="41.28515625" style="113" customWidth="1"/>
    <col min="6" max="6" width="42.85546875" style="113" customWidth="1"/>
    <col min="7" max="16384" width="9.140625" style="113"/>
  </cols>
  <sheetData>
    <row r="1" spans="1:6" x14ac:dyDescent="0.25">
      <c r="A1" s="112" t="s">
        <v>269</v>
      </c>
      <c r="D1" s="113" t="s">
        <v>186</v>
      </c>
    </row>
    <row r="2" spans="1:6" x14ac:dyDescent="0.25">
      <c r="A2" s="112" t="s">
        <v>270</v>
      </c>
      <c r="D2" s="113">
        <v>4</v>
      </c>
    </row>
    <row r="3" spans="1:6" x14ac:dyDescent="0.25">
      <c r="A3" s="112"/>
    </row>
    <row r="4" spans="1:6" s="115" customFormat="1" x14ac:dyDescent="0.25">
      <c r="A4" s="112" t="s">
        <v>271</v>
      </c>
      <c r="B4" s="114"/>
      <c r="C4" s="114"/>
      <c r="D4" s="114" t="s">
        <v>712</v>
      </c>
      <c r="E4" s="114"/>
      <c r="F4" s="114"/>
    </row>
    <row r="5" spans="1:6" s="115" customFormat="1" x14ac:dyDescent="0.25">
      <c r="A5" s="112" t="s">
        <v>273</v>
      </c>
      <c r="B5" s="114"/>
      <c r="C5" s="114"/>
      <c r="D5" s="114" t="s">
        <v>712</v>
      </c>
      <c r="E5" s="114"/>
      <c r="F5" s="114"/>
    </row>
    <row r="6" spans="1:6" s="115" customFormat="1" x14ac:dyDescent="0.25">
      <c r="A6" s="112" t="s">
        <v>274</v>
      </c>
      <c r="B6" s="114"/>
      <c r="C6" s="114"/>
      <c r="D6" s="116" t="s">
        <v>713</v>
      </c>
      <c r="E6" s="114"/>
      <c r="F6" s="114"/>
    </row>
    <row r="7" spans="1:6" s="115" customFormat="1" x14ac:dyDescent="0.25">
      <c r="A7" s="112" t="s">
        <v>276</v>
      </c>
      <c r="B7" s="114"/>
      <c r="C7" s="114"/>
      <c r="D7" s="114" t="s">
        <v>633</v>
      </c>
      <c r="E7" s="114"/>
      <c r="F7" s="114"/>
    </row>
    <row r="8" spans="1:6" s="115" customFormat="1" x14ac:dyDescent="0.25">
      <c r="A8" s="112" t="s">
        <v>278</v>
      </c>
      <c r="B8" s="113"/>
      <c r="C8" s="113"/>
      <c r="D8" s="117">
        <v>46176</v>
      </c>
      <c r="E8" s="113"/>
      <c r="F8" s="113"/>
    </row>
    <row r="9" spans="1:6" s="115" customFormat="1" x14ac:dyDescent="0.25">
      <c r="A9" s="112"/>
      <c r="B9" s="113"/>
      <c r="C9" s="113"/>
      <c r="D9" s="113"/>
      <c r="E9" s="113"/>
      <c r="F9" s="113"/>
    </row>
    <row r="10" spans="1:6" s="115" customFormat="1" x14ac:dyDescent="0.25">
      <c r="A10" s="112" t="s">
        <v>279</v>
      </c>
      <c r="B10" s="113"/>
      <c r="C10" s="113"/>
      <c r="D10" s="113" t="s">
        <v>280</v>
      </c>
      <c r="E10" s="113"/>
      <c r="F10" s="113"/>
    </row>
    <row r="11" spans="1:6" s="115" customFormat="1" x14ac:dyDescent="0.25">
      <c r="A11" s="112" t="s">
        <v>281</v>
      </c>
      <c r="B11" s="113"/>
      <c r="C11" s="113"/>
      <c r="D11" s="113" t="s">
        <v>282</v>
      </c>
      <c r="E11" s="113"/>
      <c r="F11" s="113"/>
    </row>
    <row r="12" spans="1:6" s="115" customFormat="1" x14ac:dyDescent="0.25">
      <c r="A12" s="118"/>
      <c r="B12" s="113"/>
      <c r="C12" s="113"/>
      <c r="D12" s="113"/>
      <c r="E12" s="113"/>
      <c r="F12" s="113"/>
    </row>
    <row r="13" spans="1:6" s="121" customFormat="1" ht="47.25" customHeight="1" x14ac:dyDescent="0.25">
      <c r="A13" s="119" t="s">
        <v>231</v>
      </c>
      <c r="B13" s="120" t="s">
        <v>283</v>
      </c>
      <c r="C13" s="120" t="s">
        <v>284</v>
      </c>
      <c r="D13" s="120" t="s">
        <v>285</v>
      </c>
      <c r="E13" s="120" t="s">
        <v>286</v>
      </c>
      <c r="F13" s="120" t="s">
        <v>287</v>
      </c>
    </row>
    <row r="14" spans="1:6" s="124" customFormat="1" x14ac:dyDescent="0.25">
      <c r="A14" s="122">
        <v>1</v>
      </c>
      <c r="B14" s="123">
        <v>2</v>
      </c>
      <c r="C14" s="123">
        <v>3</v>
      </c>
      <c r="D14" s="123">
        <v>4</v>
      </c>
      <c r="E14" s="123">
        <v>5</v>
      </c>
      <c r="F14" s="123">
        <v>6</v>
      </c>
    </row>
    <row r="15" spans="1:6" s="115" customFormat="1" x14ac:dyDescent="0.25">
      <c r="A15" s="640" t="s">
        <v>714</v>
      </c>
      <c r="B15" s="640"/>
      <c r="C15" s="640"/>
      <c r="D15" s="640"/>
      <c r="E15" s="640"/>
      <c r="F15" s="641"/>
    </row>
    <row r="16" spans="1:6" s="130" customFormat="1" ht="30" x14ac:dyDescent="0.25">
      <c r="A16" s="492">
        <v>1</v>
      </c>
      <c r="B16" s="493" t="s">
        <v>715</v>
      </c>
      <c r="C16" s="494" t="s">
        <v>347</v>
      </c>
      <c r="D16" s="495">
        <v>80.52</v>
      </c>
      <c r="E16" s="496" t="s">
        <v>716</v>
      </c>
      <c r="F16" s="129"/>
    </row>
    <row r="17" spans="1:7" s="130" customFormat="1" ht="45" x14ac:dyDescent="0.25">
      <c r="A17" s="497" t="s">
        <v>99</v>
      </c>
      <c r="B17" s="498" t="s">
        <v>717</v>
      </c>
      <c r="C17" s="494" t="s">
        <v>347</v>
      </c>
      <c r="D17" s="499">
        <v>54.59</v>
      </c>
      <c r="E17" s="500" t="s">
        <v>718</v>
      </c>
      <c r="F17" s="129"/>
      <c r="G17" s="501"/>
    </row>
    <row r="18" spans="1:7" s="130" customFormat="1" ht="45" x14ac:dyDescent="0.25">
      <c r="A18" s="497" t="s">
        <v>100</v>
      </c>
      <c r="B18" s="493" t="s">
        <v>743</v>
      </c>
      <c r="C18" s="502" t="s">
        <v>719</v>
      </c>
      <c r="D18" s="499">
        <v>25</v>
      </c>
      <c r="E18" s="496" t="s">
        <v>720</v>
      </c>
      <c r="F18" s="450"/>
      <c r="G18" s="501"/>
    </row>
    <row r="19" spans="1:7" s="130" customFormat="1" ht="30" x14ac:dyDescent="0.25">
      <c r="A19" s="497" t="s">
        <v>101</v>
      </c>
      <c r="B19" s="493" t="s">
        <v>721</v>
      </c>
      <c r="C19" s="502" t="s">
        <v>347</v>
      </c>
      <c r="D19" s="499">
        <v>6.55</v>
      </c>
      <c r="E19" s="500" t="s">
        <v>722</v>
      </c>
      <c r="F19" s="129"/>
      <c r="G19" s="501"/>
    </row>
    <row r="20" spans="1:7" s="130" customFormat="1" x14ac:dyDescent="0.25">
      <c r="A20" s="497" t="s">
        <v>102</v>
      </c>
      <c r="B20" s="493" t="s">
        <v>723</v>
      </c>
      <c r="C20" s="502" t="s">
        <v>347</v>
      </c>
      <c r="D20" s="495">
        <v>80.52</v>
      </c>
      <c r="E20" s="496" t="s">
        <v>716</v>
      </c>
      <c r="F20" s="129"/>
    </row>
  </sheetData>
  <mergeCells count="1">
    <mergeCell ref="A15:F15"/>
  </mergeCells>
  <pageMargins left="0.7" right="0.7" top="0.75" bottom="0.75" header="0.3" footer="0.3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M164"/>
  <sheetViews>
    <sheetView tabSelected="1" topLeftCell="A2" workbookViewId="0">
      <selection activeCell="I134" sqref="I134"/>
    </sheetView>
  </sheetViews>
  <sheetFormatPr defaultColWidth="9.140625" defaultRowHeight="11.25" customHeight="1" x14ac:dyDescent="0.2"/>
  <cols>
    <col min="1" max="1" width="9.7109375" style="318" customWidth="1"/>
    <col min="2" max="2" width="20.7109375" style="318" customWidth="1"/>
    <col min="3" max="3" width="10.7109375" style="318" customWidth="1"/>
    <col min="4" max="4" width="12.85546875" style="318" customWidth="1"/>
    <col min="5" max="5" width="10.42578125" style="318" customWidth="1"/>
    <col min="6" max="6" width="11.7109375" style="318" customWidth="1"/>
    <col min="7" max="7" width="6.140625" style="318" customWidth="1"/>
    <col min="8" max="8" width="9.28515625" style="318" customWidth="1"/>
    <col min="9" max="9" width="10.7109375" style="318" customWidth="1"/>
    <col min="10" max="10" width="12.42578125" style="318" customWidth="1"/>
    <col min="11" max="11" width="13.28515625" style="318" customWidth="1"/>
    <col min="12" max="12" width="17" style="318" customWidth="1"/>
    <col min="13" max="13" width="11.5703125" style="318" customWidth="1"/>
    <col min="14" max="14" width="17" style="318" customWidth="1"/>
    <col min="15" max="15" width="12.85546875" style="318" customWidth="1"/>
    <col min="16" max="16" width="17" style="318" customWidth="1"/>
    <col min="17" max="17" width="75.28515625" style="193" hidden="1" customWidth="1"/>
    <col min="18" max="18" width="126.5703125" style="193" hidden="1" customWidth="1"/>
    <col min="19" max="27" width="9.140625" style="318"/>
    <col min="28" max="33" width="76.140625" style="554" hidden="1" customWidth="1"/>
    <col min="34" max="43" width="127.28515625" style="557" hidden="1" customWidth="1"/>
    <col min="44" max="49" width="76.140625" style="554" hidden="1" customWidth="1"/>
    <col min="50" max="59" width="127.28515625" style="557" hidden="1" customWidth="1"/>
    <col min="60" max="65" width="76.140625" style="554" hidden="1" customWidth="1"/>
    <col min="66" max="75" width="127.28515625" style="557" hidden="1" customWidth="1"/>
    <col min="76" max="81" width="76.140625" style="554" hidden="1" customWidth="1"/>
    <col min="82" max="91" width="127.28515625" style="557" hidden="1" customWidth="1"/>
    <col min="92" max="97" width="76.140625" style="554" hidden="1" customWidth="1"/>
    <col min="98" max="107" width="127.28515625" style="557" hidden="1" customWidth="1"/>
    <col min="108" max="113" width="76.140625" style="554" hidden="1" customWidth="1"/>
    <col min="114" max="123" width="127.28515625" style="557" hidden="1" customWidth="1"/>
    <col min="124" max="129" width="76.140625" style="554" hidden="1" customWidth="1"/>
    <col min="130" max="139" width="127.28515625" style="557" hidden="1" customWidth="1"/>
    <col min="140" max="187" width="203.42578125" style="320" hidden="1" customWidth="1"/>
    <col min="188" max="192" width="66.42578125" style="557" hidden="1" customWidth="1"/>
    <col min="193" max="196" width="45.7109375" style="160" hidden="1" customWidth="1"/>
    <col min="197" max="197" width="203.42578125" style="306" hidden="1" customWidth="1"/>
    <col min="198" max="202" width="51.85546875" style="554" hidden="1" customWidth="1"/>
    <col min="203" max="203" width="173" style="554" hidden="1" customWidth="1"/>
    <col min="204" max="211" width="51.85546875" style="554" hidden="1" customWidth="1"/>
    <col min="212" max="225" width="173" style="554" hidden="1" customWidth="1"/>
    <col min="226" max="228" width="156" style="286" hidden="1" customWidth="1"/>
    <col min="229" max="229" width="84.28515625" style="286" hidden="1" customWidth="1"/>
    <col min="230" max="232" width="156" style="286" hidden="1" customWidth="1"/>
    <col min="233" max="233" width="84.28515625" style="286" hidden="1" customWidth="1"/>
    <col min="234" max="239" width="61.140625" style="286" hidden="1" customWidth="1"/>
    <col min="240" max="245" width="82" style="248" hidden="1" customWidth="1"/>
    <col min="246" max="251" width="61.140625" style="286" hidden="1" customWidth="1"/>
    <col min="252" max="257" width="82" style="248" hidden="1" customWidth="1"/>
    <col min="258" max="273" width="203.42578125" style="557" hidden="1" customWidth="1"/>
    <col min="274" max="16384" width="9.140625" style="318"/>
  </cols>
  <sheetData>
    <row r="1" spans="1:171" s="76" customFormat="1" ht="15" x14ac:dyDescent="0.25">
      <c r="A1" s="185"/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6" t="s">
        <v>54</v>
      </c>
    </row>
    <row r="2" spans="1:171" s="76" customFormat="1" ht="11.25" customHeight="1" x14ac:dyDescent="0.25">
      <c r="A2" s="187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P2" s="186" t="s">
        <v>256</v>
      </c>
    </row>
    <row r="3" spans="1:171" s="76" customFormat="1" ht="15" x14ac:dyDescent="0.25">
      <c r="A3" s="187"/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P3" s="186"/>
    </row>
    <row r="4" spans="1:171" s="76" customFormat="1" ht="12.75" customHeight="1" x14ac:dyDescent="0.25">
      <c r="A4" s="655" t="s">
        <v>55</v>
      </c>
      <c r="B4" s="655"/>
      <c r="C4" s="655"/>
      <c r="D4" s="655"/>
      <c r="E4" s="655"/>
      <c r="F4" s="655"/>
      <c r="G4" s="684" t="s">
        <v>356</v>
      </c>
      <c r="H4" s="684"/>
      <c r="I4" s="684"/>
      <c r="J4" s="684"/>
      <c r="K4" s="684"/>
      <c r="L4" s="684"/>
      <c r="M4" s="684"/>
      <c r="N4" s="684"/>
      <c r="O4" s="684"/>
      <c r="P4" s="684"/>
    </row>
    <row r="5" spans="1:171" s="76" customFormat="1" ht="57" x14ac:dyDescent="0.25">
      <c r="A5" s="655" t="s">
        <v>56</v>
      </c>
      <c r="B5" s="655"/>
      <c r="C5" s="655"/>
      <c r="D5" s="655"/>
      <c r="E5" s="655"/>
      <c r="F5" s="655"/>
      <c r="G5" s="670" t="s">
        <v>357</v>
      </c>
      <c r="H5" s="670"/>
      <c r="I5" s="670"/>
      <c r="J5" s="670"/>
      <c r="K5" s="670"/>
      <c r="L5" s="670"/>
      <c r="M5" s="670"/>
      <c r="N5" s="670"/>
      <c r="O5" s="670"/>
      <c r="P5" s="670"/>
      <c r="AB5" s="550" t="s">
        <v>56</v>
      </c>
      <c r="AC5" s="550" t="s">
        <v>52</v>
      </c>
      <c r="AD5" s="550" t="s">
        <v>52</v>
      </c>
      <c r="AE5" s="550" t="s">
        <v>52</v>
      </c>
      <c r="AF5" s="550" t="s">
        <v>52</v>
      </c>
      <c r="AG5" s="550" t="s">
        <v>52</v>
      </c>
      <c r="AH5" s="189" t="s">
        <v>357</v>
      </c>
      <c r="AI5" s="189" t="s">
        <v>52</v>
      </c>
      <c r="AJ5" s="189" t="s">
        <v>52</v>
      </c>
      <c r="AK5" s="189" t="s">
        <v>52</v>
      </c>
      <c r="AL5" s="189" t="s">
        <v>52</v>
      </c>
      <c r="AM5" s="189" t="s">
        <v>52</v>
      </c>
      <c r="AN5" s="189" t="s">
        <v>52</v>
      </c>
      <c r="AO5" s="189" t="s">
        <v>52</v>
      </c>
      <c r="AP5" s="189" t="s">
        <v>52</v>
      </c>
      <c r="AQ5" s="189" t="s">
        <v>52</v>
      </c>
    </row>
    <row r="6" spans="1:171" s="76" customFormat="1" ht="90.75" x14ac:dyDescent="0.25">
      <c r="A6" s="655" t="s">
        <v>57</v>
      </c>
      <c r="B6" s="655"/>
      <c r="C6" s="655"/>
      <c r="D6" s="655"/>
      <c r="E6" s="655"/>
      <c r="F6" s="655"/>
      <c r="G6" s="670" t="s">
        <v>358</v>
      </c>
      <c r="H6" s="670"/>
      <c r="I6" s="670"/>
      <c r="J6" s="670"/>
      <c r="K6" s="670"/>
      <c r="L6" s="670"/>
      <c r="M6" s="670"/>
      <c r="N6" s="670"/>
      <c r="O6" s="670"/>
      <c r="P6" s="670"/>
      <c r="AR6" s="550" t="s">
        <v>57</v>
      </c>
      <c r="AS6" s="550" t="s">
        <v>52</v>
      </c>
      <c r="AT6" s="550" t="s">
        <v>52</v>
      </c>
      <c r="AU6" s="550" t="s">
        <v>52</v>
      </c>
      <c r="AV6" s="550" t="s">
        <v>52</v>
      </c>
      <c r="AW6" s="550" t="s">
        <v>52</v>
      </c>
      <c r="AX6" s="189" t="s">
        <v>358</v>
      </c>
      <c r="AY6" s="189" t="s">
        <v>52</v>
      </c>
      <c r="AZ6" s="189" t="s">
        <v>52</v>
      </c>
      <c r="BA6" s="189" t="s">
        <v>52</v>
      </c>
      <c r="BB6" s="189" t="s">
        <v>52</v>
      </c>
      <c r="BC6" s="189" t="s">
        <v>52</v>
      </c>
      <c r="BD6" s="189" t="s">
        <v>52</v>
      </c>
      <c r="BE6" s="189" t="s">
        <v>52</v>
      </c>
      <c r="BF6" s="189" t="s">
        <v>52</v>
      </c>
      <c r="BG6" s="189" t="s">
        <v>52</v>
      </c>
    </row>
    <row r="7" spans="1:171" s="76" customFormat="1" ht="67.5" x14ac:dyDescent="0.25">
      <c r="A7" s="672" t="s">
        <v>359</v>
      </c>
      <c r="B7" s="672"/>
      <c r="C7" s="672"/>
      <c r="D7" s="672"/>
      <c r="E7" s="672"/>
      <c r="F7" s="672"/>
      <c r="G7" s="670" t="s">
        <v>360</v>
      </c>
      <c r="H7" s="670"/>
      <c r="I7" s="670"/>
      <c r="J7" s="670"/>
      <c r="K7" s="670"/>
      <c r="L7" s="670"/>
      <c r="M7" s="670"/>
      <c r="N7" s="670"/>
      <c r="O7" s="670"/>
      <c r="P7" s="670"/>
      <c r="Q7" s="190" t="s">
        <v>58</v>
      </c>
      <c r="R7" s="191" t="s">
        <v>360</v>
      </c>
      <c r="S7" s="192"/>
      <c r="T7" s="192"/>
      <c r="U7" s="192"/>
      <c r="V7" s="192"/>
      <c r="W7" s="192"/>
      <c r="X7" s="192"/>
      <c r="Y7" s="192"/>
      <c r="Z7" s="192"/>
      <c r="AA7" s="192"/>
      <c r="BH7" s="550" t="s">
        <v>359</v>
      </c>
      <c r="BI7" s="550" t="s">
        <v>52</v>
      </c>
      <c r="BJ7" s="550" t="s">
        <v>52</v>
      </c>
      <c r="BK7" s="550" t="s">
        <v>52</v>
      </c>
      <c r="BL7" s="550" t="s">
        <v>52</v>
      </c>
      <c r="BM7" s="550" t="s">
        <v>52</v>
      </c>
      <c r="BN7" s="189" t="s">
        <v>360</v>
      </c>
      <c r="BO7" s="189" t="s">
        <v>52</v>
      </c>
      <c r="BP7" s="189" t="s">
        <v>52</v>
      </c>
      <c r="BQ7" s="189" t="s">
        <v>52</v>
      </c>
      <c r="BR7" s="189" t="s">
        <v>52</v>
      </c>
      <c r="BS7" s="189" t="s">
        <v>52</v>
      </c>
      <c r="BT7" s="189" t="s">
        <v>52</v>
      </c>
      <c r="BU7" s="189" t="s">
        <v>52</v>
      </c>
      <c r="BV7" s="189" t="s">
        <v>52</v>
      </c>
      <c r="BW7" s="189" t="s">
        <v>52</v>
      </c>
    </row>
    <row r="8" spans="1:171" s="76" customFormat="1" ht="33.75" x14ac:dyDescent="0.25">
      <c r="A8" s="655" t="s">
        <v>59</v>
      </c>
      <c r="B8" s="655"/>
      <c r="C8" s="655"/>
      <c r="D8" s="655"/>
      <c r="E8" s="655"/>
      <c r="F8" s="655"/>
      <c r="G8" s="670" t="s">
        <v>361</v>
      </c>
      <c r="H8" s="670"/>
      <c r="I8" s="670"/>
      <c r="J8" s="670"/>
      <c r="K8" s="670"/>
      <c r="L8" s="670"/>
      <c r="M8" s="670"/>
      <c r="N8" s="670"/>
      <c r="O8" s="670"/>
      <c r="P8" s="670"/>
      <c r="Q8" s="190" t="s">
        <v>59</v>
      </c>
      <c r="R8" s="191" t="s">
        <v>361</v>
      </c>
      <c r="S8" s="192"/>
      <c r="T8" s="192"/>
      <c r="U8" s="192"/>
      <c r="V8" s="192"/>
      <c r="W8" s="192"/>
      <c r="X8" s="192"/>
      <c r="Y8" s="192"/>
      <c r="Z8" s="192"/>
      <c r="AA8" s="192"/>
      <c r="BX8" s="550" t="s">
        <v>59</v>
      </c>
      <c r="BY8" s="550" t="s">
        <v>52</v>
      </c>
      <c r="BZ8" s="550" t="s">
        <v>52</v>
      </c>
      <c r="CA8" s="550" t="s">
        <v>52</v>
      </c>
      <c r="CB8" s="550" t="s">
        <v>52</v>
      </c>
      <c r="CC8" s="550" t="s">
        <v>52</v>
      </c>
      <c r="CD8" s="189" t="s">
        <v>361</v>
      </c>
      <c r="CE8" s="189" t="s">
        <v>52</v>
      </c>
      <c r="CF8" s="189" t="s">
        <v>52</v>
      </c>
      <c r="CG8" s="189" t="s">
        <v>52</v>
      </c>
      <c r="CH8" s="189" t="s">
        <v>52</v>
      </c>
      <c r="CI8" s="189" t="s">
        <v>52</v>
      </c>
      <c r="CJ8" s="189" t="s">
        <v>52</v>
      </c>
      <c r="CK8" s="189" t="s">
        <v>52</v>
      </c>
      <c r="CL8" s="189" t="s">
        <v>52</v>
      </c>
      <c r="CM8" s="189" t="s">
        <v>52</v>
      </c>
    </row>
    <row r="9" spans="1:171" s="76" customFormat="1" ht="15" x14ac:dyDescent="0.25">
      <c r="A9" s="655" t="s">
        <v>60</v>
      </c>
      <c r="B9" s="655"/>
      <c r="C9" s="655"/>
      <c r="D9" s="655"/>
      <c r="E9" s="655"/>
      <c r="F9" s="655"/>
      <c r="G9" s="670"/>
      <c r="H9" s="670"/>
      <c r="I9" s="670"/>
      <c r="J9" s="670"/>
      <c r="K9" s="670"/>
      <c r="L9" s="670"/>
      <c r="M9" s="670"/>
      <c r="N9" s="670"/>
      <c r="O9" s="670"/>
      <c r="P9" s="670"/>
      <c r="CN9" s="550" t="s">
        <v>60</v>
      </c>
      <c r="CO9" s="550" t="s">
        <v>52</v>
      </c>
      <c r="CP9" s="550" t="s">
        <v>52</v>
      </c>
      <c r="CQ9" s="550" t="s">
        <v>52</v>
      </c>
      <c r="CR9" s="550" t="s">
        <v>52</v>
      </c>
      <c r="CS9" s="550" t="s">
        <v>52</v>
      </c>
      <c r="CT9" s="189" t="s">
        <v>52</v>
      </c>
      <c r="CU9" s="189" t="s">
        <v>52</v>
      </c>
      <c r="CV9" s="189" t="s">
        <v>52</v>
      </c>
      <c r="CW9" s="189" t="s">
        <v>52</v>
      </c>
      <c r="CX9" s="189" t="s">
        <v>52</v>
      </c>
      <c r="CY9" s="189" t="s">
        <v>52</v>
      </c>
      <c r="CZ9" s="189" t="s">
        <v>52</v>
      </c>
      <c r="DA9" s="189" t="s">
        <v>52</v>
      </c>
      <c r="DB9" s="189" t="s">
        <v>52</v>
      </c>
      <c r="DC9" s="189" t="s">
        <v>52</v>
      </c>
    </row>
    <row r="10" spans="1:171" s="76" customFormat="1" ht="15" x14ac:dyDescent="0.25">
      <c r="A10" s="655" t="s">
        <v>61</v>
      </c>
      <c r="B10" s="655"/>
      <c r="C10" s="655"/>
      <c r="D10" s="655"/>
      <c r="E10" s="655"/>
      <c r="F10" s="655"/>
      <c r="G10" s="670" t="s">
        <v>257</v>
      </c>
      <c r="H10" s="670"/>
      <c r="I10" s="670"/>
      <c r="J10" s="670"/>
      <c r="K10" s="670"/>
      <c r="L10" s="670"/>
      <c r="M10" s="670"/>
      <c r="N10" s="670"/>
      <c r="O10" s="670"/>
      <c r="P10" s="670"/>
      <c r="R10" s="193" t="s">
        <v>257</v>
      </c>
      <c r="DD10" s="550" t="s">
        <v>61</v>
      </c>
      <c r="DE10" s="550" t="s">
        <v>52</v>
      </c>
      <c r="DF10" s="550" t="s">
        <v>52</v>
      </c>
      <c r="DG10" s="550" t="s">
        <v>52</v>
      </c>
      <c r="DH10" s="550" t="s">
        <v>52</v>
      </c>
      <c r="DI10" s="550" t="s">
        <v>52</v>
      </c>
      <c r="DJ10" s="189" t="s">
        <v>257</v>
      </c>
      <c r="DK10" s="189" t="s">
        <v>52</v>
      </c>
      <c r="DL10" s="189" t="s">
        <v>52</v>
      </c>
      <c r="DM10" s="189" t="s">
        <v>52</v>
      </c>
      <c r="DN10" s="189" t="s">
        <v>52</v>
      </c>
      <c r="DO10" s="189" t="s">
        <v>52</v>
      </c>
      <c r="DP10" s="189" t="s">
        <v>52</v>
      </c>
      <c r="DQ10" s="189" t="s">
        <v>52</v>
      </c>
      <c r="DR10" s="189" t="s">
        <v>52</v>
      </c>
      <c r="DS10" s="189" t="s">
        <v>52</v>
      </c>
    </row>
    <row r="11" spans="1:171" s="76" customFormat="1" ht="15" x14ac:dyDescent="0.25">
      <c r="A11" s="655" t="s">
        <v>62</v>
      </c>
      <c r="B11" s="655"/>
      <c r="C11" s="655"/>
      <c r="D11" s="655"/>
      <c r="E11" s="655"/>
      <c r="F11" s="655"/>
      <c r="G11" s="670" t="s">
        <v>258</v>
      </c>
      <c r="H11" s="670"/>
      <c r="I11" s="670"/>
      <c r="J11" s="670"/>
      <c r="K11" s="670"/>
      <c r="L11" s="670"/>
      <c r="M11" s="670"/>
      <c r="N11" s="670"/>
      <c r="O11" s="670"/>
      <c r="P11" s="670"/>
      <c r="R11" s="193" t="s">
        <v>258</v>
      </c>
      <c r="DT11" s="550" t="s">
        <v>62</v>
      </c>
      <c r="DU11" s="550" t="s">
        <v>52</v>
      </c>
      <c r="DV11" s="550" t="s">
        <v>52</v>
      </c>
      <c r="DW11" s="550" t="s">
        <v>52</v>
      </c>
      <c r="DX11" s="550" t="s">
        <v>52</v>
      </c>
      <c r="DY11" s="550" t="s">
        <v>52</v>
      </c>
      <c r="DZ11" s="189" t="s">
        <v>258</v>
      </c>
      <c r="EA11" s="189" t="s">
        <v>52</v>
      </c>
      <c r="EB11" s="189" t="s">
        <v>52</v>
      </c>
      <c r="EC11" s="189" t="s">
        <v>52</v>
      </c>
      <c r="ED11" s="189" t="s">
        <v>52</v>
      </c>
      <c r="EE11" s="189" t="s">
        <v>52</v>
      </c>
      <c r="EF11" s="189" t="s">
        <v>52</v>
      </c>
      <c r="EG11" s="189" t="s">
        <v>52</v>
      </c>
      <c r="EH11" s="189" t="s">
        <v>52</v>
      </c>
      <c r="EI11" s="189" t="s">
        <v>52</v>
      </c>
    </row>
    <row r="12" spans="1:171" s="76" customFormat="1" ht="6" customHeight="1" x14ac:dyDescent="0.25">
      <c r="A12" s="194"/>
      <c r="B12" s="187"/>
      <c r="C12" s="187"/>
      <c r="D12" s="187"/>
      <c r="E12" s="187"/>
      <c r="F12" s="195"/>
      <c r="G12" s="196"/>
      <c r="H12" s="196"/>
      <c r="I12" s="196"/>
      <c r="J12" s="196"/>
      <c r="K12" s="196"/>
      <c r="L12" s="196"/>
      <c r="M12" s="196"/>
      <c r="N12" s="196"/>
      <c r="O12" s="196"/>
      <c r="P12" s="196"/>
    </row>
    <row r="13" spans="1:171" s="76" customFormat="1" ht="15" x14ac:dyDescent="0.25">
      <c r="A13" s="671" t="s">
        <v>259</v>
      </c>
      <c r="B13" s="671"/>
      <c r="C13" s="671"/>
      <c r="D13" s="671"/>
      <c r="E13" s="671"/>
      <c r="F13" s="671"/>
      <c r="G13" s="671"/>
      <c r="H13" s="671"/>
      <c r="I13" s="671"/>
      <c r="J13" s="671"/>
      <c r="K13" s="671"/>
      <c r="L13" s="671"/>
      <c r="M13" s="671"/>
      <c r="N13" s="671"/>
      <c r="O13" s="671"/>
      <c r="P13" s="671"/>
      <c r="EJ13" s="197" t="s">
        <v>259</v>
      </c>
      <c r="EK13" s="197" t="s">
        <v>52</v>
      </c>
      <c r="EL13" s="197" t="s">
        <v>52</v>
      </c>
      <c r="EM13" s="197" t="s">
        <v>52</v>
      </c>
      <c r="EN13" s="197" t="s">
        <v>52</v>
      </c>
      <c r="EO13" s="197" t="s">
        <v>52</v>
      </c>
      <c r="EP13" s="197" t="s">
        <v>52</v>
      </c>
      <c r="EQ13" s="197" t="s">
        <v>52</v>
      </c>
      <c r="ER13" s="197" t="s">
        <v>52</v>
      </c>
      <c r="ES13" s="197" t="s">
        <v>52</v>
      </c>
      <c r="ET13" s="197" t="s">
        <v>52</v>
      </c>
      <c r="EU13" s="197" t="s">
        <v>52</v>
      </c>
      <c r="EV13" s="197" t="s">
        <v>52</v>
      </c>
      <c r="EW13" s="197" t="s">
        <v>52</v>
      </c>
      <c r="EX13" s="197" t="s">
        <v>52</v>
      </c>
      <c r="EY13" s="197" t="s">
        <v>52</v>
      </c>
    </row>
    <row r="14" spans="1:171" s="76" customFormat="1" ht="15" customHeight="1" x14ac:dyDescent="0.25">
      <c r="A14" s="665" t="s">
        <v>63</v>
      </c>
      <c r="B14" s="665"/>
      <c r="C14" s="665"/>
      <c r="D14" s="665"/>
      <c r="E14" s="665"/>
      <c r="F14" s="665"/>
      <c r="G14" s="665"/>
      <c r="H14" s="665"/>
      <c r="I14" s="665"/>
      <c r="J14" s="665"/>
      <c r="K14" s="665"/>
      <c r="L14" s="665"/>
      <c r="M14" s="665"/>
      <c r="N14" s="665"/>
      <c r="O14" s="665"/>
      <c r="P14" s="665"/>
    </row>
    <row r="15" spans="1:171" s="76" customFormat="1" ht="6" customHeight="1" x14ac:dyDescent="0.25">
      <c r="A15" s="198"/>
      <c r="B15" s="198"/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</row>
    <row r="16" spans="1:171" s="76" customFormat="1" ht="15" x14ac:dyDescent="0.25">
      <c r="A16" s="671" t="s">
        <v>362</v>
      </c>
      <c r="B16" s="671"/>
      <c r="C16" s="671"/>
      <c r="D16" s="671"/>
      <c r="E16" s="671"/>
      <c r="F16" s="671"/>
      <c r="G16" s="671"/>
      <c r="H16" s="671"/>
      <c r="I16" s="671"/>
      <c r="J16" s="671"/>
      <c r="K16" s="671"/>
      <c r="L16" s="671"/>
      <c r="M16" s="671"/>
      <c r="N16" s="671"/>
      <c r="O16" s="671"/>
      <c r="P16" s="671"/>
      <c r="EZ16" s="197" t="s">
        <v>362</v>
      </c>
      <c r="FA16" s="197" t="s">
        <v>52</v>
      </c>
      <c r="FB16" s="197" t="s">
        <v>52</v>
      </c>
      <c r="FC16" s="197" t="s">
        <v>52</v>
      </c>
      <c r="FD16" s="197" t="s">
        <v>52</v>
      </c>
      <c r="FE16" s="197" t="s">
        <v>52</v>
      </c>
      <c r="FF16" s="197" t="s">
        <v>52</v>
      </c>
      <c r="FG16" s="197" t="s">
        <v>52</v>
      </c>
      <c r="FH16" s="197" t="s">
        <v>52</v>
      </c>
      <c r="FI16" s="197" t="s">
        <v>52</v>
      </c>
      <c r="FJ16" s="197" t="s">
        <v>52</v>
      </c>
      <c r="FK16" s="197" t="s">
        <v>52</v>
      </c>
      <c r="FL16" s="197" t="s">
        <v>52</v>
      </c>
      <c r="FM16" s="197" t="s">
        <v>52</v>
      </c>
      <c r="FN16" s="197" t="s">
        <v>52</v>
      </c>
      <c r="FO16" s="197" t="s">
        <v>52</v>
      </c>
    </row>
    <row r="17" spans="1:196" s="76" customFormat="1" ht="15" x14ac:dyDescent="0.25">
      <c r="A17" s="665" t="s">
        <v>64</v>
      </c>
      <c r="B17" s="665"/>
      <c r="C17" s="665"/>
      <c r="D17" s="665"/>
      <c r="E17" s="665"/>
      <c r="F17" s="665"/>
      <c r="G17" s="665"/>
      <c r="H17" s="665"/>
      <c r="I17" s="665"/>
      <c r="J17" s="665"/>
      <c r="K17" s="665"/>
      <c r="L17" s="665"/>
      <c r="M17" s="665"/>
      <c r="N17" s="665"/>
      <c r="O17" s="665"/>
      <c r="P17" s="665"/>
    </row>
    <row r="18" spans="1:196" s="76" customFormat="1" ht="17.25" customHeight="1" x14ac:dyDescent="0.25">
      <c r="A18" s="683" t="s">
        <v>148</v>
      </c>
      <c r="B18" s="683"/>
      <c r="C18" s="683"/>
      <c r="D18" s="683"/>
      <c r="E18" s="683"/>
      <c r="F18" s="683"/>
      <c r="G18" s="683"/>
      <c r="H18" s="683"/>
      <c r="I18" s="683"/>
      <c r="J18" s="683"/>
      <c r="K18" s="683"/>
      <c r="L18" s="683"/>
      <c r="M18" s="683"/>
      <c r="N18" s="683"/>
      <c r="O18" s="683"/>
      <c r="P18" s="683"/>
    </row>
    <row r="19" spans="1:196" s="76" customFormat="1" ht="8.25" customHeight="1" x14ac:dyDescent="0.25">
      <c r="A19" s="553"/>
      <c r="B19" s="553"/>
      <c r="C19" s="553"/>
      <c r="D19" s="553"/>
      <c r="E19" s="553"/>
      <c r="F19" s="553"/>
      <c r="G19" s="553"/>
      <c r="H19" s="553"/>
      <c r="I19" s="553"/>
      <c r="J19" s="553"/>
      <c r="K19" s="553"/>
      <c r="L19" s="553"/>
      <c r="M19" s="553"/>
      <c r="N19" s="553"/>
      <c r="O19" s="553"/>
      <c r="P19" s="553"/>
    </row>
    <row r="20" spans="1:196" s="76" customFormat="1" ht="15" x14ac:dyDescent="0.25">
      <c r="A20" s="671" t="s">
        <v>277</v>
      </c>
      <c r="B20" s="671"/>
      <c r="C20" s="671"/>
      <c r="D20" s="671"/>
      <c r="E20" s="671"/>
      <c r="F20" s="671"/>
      <c r="G20" s="671"/>
      <c r="H20" s="671"/>
      <c r="I20" s="671"/>
      <c r="J20" s="671"/>
      <c r="K20" s="671"/>
      <c r="L20" s="671"/>
      <c r="M20" s="671"/>
      <c r="N20" s="671"/>
      <c r="O20" s="671"/>
      <c r="P20" s="671"/>
      <c r="FP20" s="197" t="s">
        <v>277</v>
      </c>
      <c r="FQ20" s="197" t="s">
        <v>52</v>
      </c>
      <c r="FR20" s="197" t="s">
        <v>52</v>
      </c>
      <c r="FS20" s="197" t="s">
        <v>52</v>
      </c>
      <c r="FT20" s="197" t="s">
        <v>52</v>
      </c>
      <c r="FU20" s="197" t="s">
        <v>52</v>
      </c>
      <c r="FV20" s="197" t="s">
        <v>52</v>
      </c>
      <c r="FW20" s="197" t="s">
        <v>52</v>
      </c>
      <c r="FX20" s="197" t="s">
        <v>52</v>
      </c>
      <c r="FY20" s="197" t="s">
        <v>52</v>
      </c>
      <c r="FZ20" s="197" t="s">
        <v>52</v>
      </c>
      <c r="GA20" s="197" t="s">
        <v>52</v>
      </c>
      <c r="GB20" s="197" t="s">
        <v>52</v>
      </c>
      <c r="GC20" s="197" t="s">
        <v>52</v>
      </c>
      <c r="GD20" s="197" t="s">
        <v>52</v>
      </c>
      <c r="GE20" s="197" t="s">
        <v>52</v>
      </c>
    </row>
    <row r="21" spans="1:196" s="76" customFormat="1" ht="11.25" customHeight="1" x14ac:dyDescent="0.25">
      <c r="A21" s="665" t="s">
        <v>65</v>
      </c>
      <c r="B21" s="665"/>
      <c r="C21" s="665"/>
      <c r="D21" s="665"/>
      <c r="E21" s="665"/>
      <c r="F21" s="665"/>
      <c r="G21" s="665"/>
      <c r="H21" s="665"/>
      <c r="I21" s="665"/>
      <c r="J21" s="665"/>
      <c r="K21" s="665"/>
      <c r="L21" s="665"/>
      <c r="M21" s="665"/>
      <c r="N21" s="665"/>
      <c r="O21" s="665"/>
      <c r="P21" s="665"/>
    </row>
    <row r="22" spans="1:196" s="76" customFormat="1" ht="12" customHeight="1" x14ac:dyDescent="0.25">
      <c r="A22" s="187" t="s">
        <v>66</v>
      </c>
      <c r="B22" s="200" t="s">
        <v>67</v>
      </c>
      <c r="C22" s="185" t="s">
        <v>68</v>
      </c>
      <c r="D22" s="185"/>
      <c r="E22" s="185"/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</row>
    <row r="23" spans="1:196" s="76" customFormat="1" ht="15" x14ac:dyDescent="0.25">
      <c r="A23" s="187" t="s">
        <v>69</v>
      </c>
      <c r="B23" s="666" t="s">
        <v>613</v>
      </c>
      <c r="C23" s="666"/>
      <c r="D23" s="666"/>
      <c r="E23" s="666"/>
      <c r="F23" s="666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GF23" s="189" t="s">
        <v>613</v>
      </c>
      <c r="GG23" s="189" t="s">
        <v>52</v>
      </c>
      <c r="GH23" s="189" t="s">
        <v>52</v>
      </c>
      <c r="GI23" s="189" t="s">
        <v>52</v>
      </c>
      <c r="GJ23" s="189" t="s">
        <v>52</v>
      </c>
    </row>
    <row r="24" spans="1:196" s="76" customFormat="1" ht="10.5" customHeight="1" x14ac:dyDescent="0.25">
      <c r="A24" s="187"/>
      <c r="B24" s="667" t="s">
        <v>70</v>
      </c>
      <c r="C24" s="667"/>
      <c r="D24" s="667"/>
      <c r="E24" s="667"/>
      <c r="F24" s="667"/>
      <c r="G24" s="202"/>
      <c r="H24" s="202"/>
      <c r="I24" s="202"/>
      <c r="J24" s="202"/>
      <c r="K24" s="202"/>
      <c r="L24" s="202"/>
      <c r="M24" s="202"/>
      <c r="N24" s="202"/>
      <c r="O24" s="203"/>
      <c r="P24" s="202"/>
    </row>
    <row r="25" spans="1:196" s="76" customFormat="1" ht="9.75" customHeight="1" x14ac:dyDescent="0.25">
      <c r="A25" s="187"/>
      <c r="B25" s="187"/>
      <c r="C25" s="187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2"/>
      <c r="P25" s="202"/>
    </row>
    <row r="26" spans="1:196" s="76" customFormat="1" ht="15" x14ac:dyDescent="0.25">
      <c r="A26" s="205" t="s">
        <v>71</v>
      </c>
      <c r="B26" s="206"/>
      <c r="C26" s="668" t="s">
        <v>363</v>
      </c>
      <c r="D26" s="668"/>
      <c r="E26" s="668"/>
      <c r="F26" s="668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GK26" s="192" t="s">
        <v>363</v>
      </c>
      <c r="GL26" s="192" t="s">
        <v>52</v>
      </c>
      <c r="GM26" s="192" t="s">
        <v>52</v>
      </c>
      <c r="GN26" s="192" t="s">
        <v>52</v>
      </c>
    </row>
    <row r="27" spans="1:196" s="76" customFormat="1" ht="9.75" customHeight="1" x14ac:dyDescent="0.25">
      <c r="A27" s="187"/>
      <c r="B27" s="206"/>
      <c r="C27" s="207"/>
      <c r="D27" s="208"/>
      <c r="E27" s="208"/>
      <c r="F27" s="208"/>
      <c r="G27" s="209"/>
      <c r="H27" s="209"/>
      <c r="I27" s="209"/>
      <c r="J27" s="209"/>
      <c r="K27" s="209"/>
      <c r="L27" s="209"/>
      <c r="M27" s="209"/>
      <c r="N27" s="209"/>
      <c r="O27" s="209"/>
      <c r="P27" s="209"/>
    </row>
    <row r="28" spans="1:196" s="76" customFormat="1" ht="12" customHeight="1" x14ac:dyDescent="0.25">
      <c r="A28" s="205" t="s">
        <v>72</v>
      </c>
      <c r="B28" s="206"/>
      <c r="C28" s="210"/>
      <c r="D28" s="211">
        <f>$P$125/1000</f>
        <v>9131.83</v>
      </c>
      <c r="E28" s="212" t="s">
        <v>73</v>
      </c>
      <c r="G28" s="206"/>
      <c r="H28" s="206"/>
      <c r="I28" s="206"/>
      <c r="J28" s="206"/>
      <c r="K28" s="206"/>
      <c r="L28" s="206"/>
      <c r="M28" s="206"/>
      <c r="N28" s="213"/>
      <c r="O28" s="213"/>
      <c r="P28" s="206"/>
    </row>
    <row r="29" spans="1:196" s="76" customFormat="1" ht="12" customHeight="1" x14ac:dyDescent="0.25">
      <c r="A29" s="187"/>
      <c r="B29" s="214" t="s">
        <v>74</v>
      </c>
      <c r="C29" s="215"/>
      <c r="D29" s="216"/>
      <c r="E29" s="212"/>
      <c r="G29" s="206"/>
    </row>
    <row r="30" spans="1:196" s="76" customFormat="1" ht="12" customHeight="1" x14ac:dyDescent="0.25">
      <c r="A30" s="187"/>
      <c r="B30" s="217" t="s">
        <v>75</v>
      </c>
      <c r="C30" s="210"/>
      <c r="D30" s="211">
        <v>0</v>
      </c>
      <c r="E30" s="212" t="s">
        <v>73</v>
      </c>
      <c r="I30" s="206"/>
      <c r="K30" s="206" t="s">
        <v>76</v>
      </c>
      <c r="L30" s="206"/>
      <c r="M30" s="206"/>
      <c r="N30" s="218"/>
      <c r="O30" s="211">
        <v>169.38</v>
      </c>
      <c r="P30" s="212" t="s">
        <v>73</v>
      </c>
    </row>
    <row r="31" spans="1:196" s="76" customFormat="1" ht="12" customHeight="1" x14ac:dyDescent="0.25">
      <c r="A31" s="187"/>
      <c r="B31" s="217" t="s">
        <v>77</v>
      </c>
      <c r="C31" s="219"/>
      <c r="D31" s="220">
        <v>431.26</v>
      </c>
      <c r="E31" s="212" t="s">
        <v>73</v>
      </c>
      <c r="I31" s="206"/>
      <c r="K31" s="206" t="s">
        <v>78</v>
      </c>
      <c r="L31" s="206"/>
      <c r="M31" s="206"/>
      <c r="N31" s="218"/>
      <c r="O31" s="211">
        <v>3.74</v>
      </c>
      <c r="P31" s="212" t="s">
        <v>73</v>
      </c>
    </row>
    <row r="32" spans="1:196" s="76" customFormat="1" ht="12" customHeight="1" x14ac:dyDescent="0.25">
      <c r="A32" s="187"/>
      <c r="B32" s="217" t="s">
        <v>79</v>
      </c>
      <c r="C32" s="219"/>
      <c r="D32" s="220">
        <v>6803.28</v>
      </c>
      <c r="E32" s="212" t="s">
        <v>73</v>
      </c>
      <c r="I32" s="206"/>
      <c r="K32" s="206" t="s">
        <v>80</v>
      </c>
      <c r="L32" s="206"/>
      <c r="M32" s="206"/>
      <c r="N32" s="221"/>
      <c r="O32" s="220">
        <v>392</v>
      </c>
      <c r="P32" s="222" t="s">
        <v>81</v>
      </c>
    </row>
    <row r="33" spans="1:206" s="76" customFormat="1" ht="12" customHeight="1" x14ac:dyDescent="0.25">
      <c r="A33" s="187"/>
      <c r="B33" s="217" t="s">
        <v>82</v>
      </c>
      <c r="C33" s="219"/>
      <c r="D33" s="211">
        <v>0</v>
      </c>
      <c r="E33" s="212" t="s">
        <v>73</v>
      </c>
      <c r="I33" s="206"/>
      <c r="K33" s="206" t="s">
        <v>83</v>
      </c>
      <c r="L33" s="206"/>
      <c r="M33" s="206"/>
      <c r="N33" s="221"/>
      <c r="O33" s="220">
        <v>7.24</v>
      </c>
      <c r="P33" s="222" t="s">
        <v>81</v>
      </c>
    </row>
    <row r="34" spans="1:206" s="76" customFormat="1" ht="9.75" customHeight="1" x14ac:dyDescent="0.25">
      <c r="A34" s="187"/>
      <c r="B34" s="206"/>
      <c r="D34" s="223"/>
      <c r="E34" s="212"/>
      <c r="H34" s="206"/>
      <c r="I34" s="206"/>
      <c r="J34" s="206"/>
      <c r="K34" s="206"/>
      <c r="L34" s="206"/>
      <c r="M34" s="206"/>
      <c r="N34" s="209"/>
      <c r="O34" s="209"/>
      <c r="P34" s="206"/>
    </row>
    <row r="35" spans="1:206" s="76" customFormat="1" ht="11.25" customHeight="1" x14ac:dyDescent="0.25">
      <c r="A35" s="669" t="s">
        <v>0</v>
      </c>
      <c r="B35" s="673" t="s">
        <v>84</v>
      </c>
      <c r="C35" s="674" t="s">
        <v>1</v>
      </c>
      <c r="D35" s="675"/>
      <c r="E35" s="675"/>
      <c r="F35" s="675"/>
      <c r="G35" s="676"/>
      <c r="H35" s="673" t="s">
        <v>85</v>
      </c>
      <c r="I35" s="673" t="s">
        <v>86</v>
      </c>
      <c r="J35" s="673"/>
      <c r="K35" s="673"/>
      <c r="L35" s="674" t="s">
        <v>87</v>
      </c>
      <c r="M35" s="675"/>
      <c r="N35" s="675"/>
      <c r="O35" s="675"/>
      <c r="P35" s="676"/>
    </row>
    <row r="36" spans="1:206" s="76" customFormat="1" ht="11.25" customHeight="1" x14ac:dyDescent="0.25">
      <c r="A36" s="669"/>
      <c r="B36" s="673"/>
      <c r="C36" s="677"/>
      <c r="D36" s="678"/>
      <c r="E36" s="678"/>
      <c r="F36" s="678"/>
      <c r="G36" s="679"/>
      <c r="H36" s="673"/>
      <c r="I36" s="673"/>
      <c r="J36" s="673"/>
      <c r="K36" s="673"/>
      <c r="L36" s="680"/>
      <c r="M36" s="681"/>
      <c r="N36" s="681"/>
      <c r="O36" s="681"/>
      <c r="P36" s="682"/>
    </row>
    <row r="37" spans="1:206" s="76" customFormat="1" ht="54" customHeight="1" x14ac:dyDescent="0.25">
      <c r="A37" s="669"/>
      <c r="B37" s="673"/>
      <c r="C37" s="680"/>
      <c r="D37" s="681"/>
      <c r="E37" s="681"/>
      <c r="F37" s="681"/>
      <c r="G37" s="682"/>
      <c r="H37" s="673"/>
      <c r="I37" s="551" t="s">
        <v>88</v>
      </c>
      <c r="J37" s="551" t="s">
        <v>89</v>
      </c>
      <c r="K37" s="551" t="s">
        <v>90</v>
      </c>
      <c r="L37" s="551" t="s">
        <v>91</v>
      </c>
      <c r="M37" s="551" t="s">
        <v>92</v>
      </c>
      <c r="N37" s="551" t="s">
        <v>93</v>
      </c>
      <c r="O37" s="551" t="s">
        <v>89</v>
      </c>
      <c r="P37" s="551" t="s">
        <v>94</v>
      </c>
    </row>
    <row r="38" spans="1:206" s="76" customFormat="1" ht="13.5" customHeight="1" x14ac:dyDescent="0.25">
      <c r="A38" s="224">
        <v>1</v>
      </c>
      <c r="B38" s="225">
        <v>2</v>
      </c>
      <c r="C38" s="657">
        <v>3</v>
      </c>
      <c r="D38" s="658"/>
      <c r="E38" s="658"/>
      <c r="F38" s="658"/>
      <c r="G38" s="659"/>
      <c r="H38" s="225">
        <v>4</v>
      </c>
      <c r="I38" s="225">
        <v>5</v>
      </c>
      <c r="J38" s="225">
        <v>6</v>
      </c>
      <c r="K38" s="225">
        <v>7</v>
      </c>
      <c r="L38" s="225">
        <v>8</v>
      </c>
      <c r="M38" s="225">
        <v>9</v>
      </c>
      <c r="N38" s="225">
        <v>10</v>
      </c>
      <c r="O38" s="225">
        <v>11</v>
      </c>
      <c r="P38" s="225">
        <v>12</v>
      </c>
    </row>
    <row r="39" spans="1:206" s="76" customFormat="1" ht="15" x14ac:dyDescent="0.25">
      <c r="A39" s="660" t="s">
        <v>255</v>
      </c>
      <c r="B39" s="661"/>
      <c r="C39" s="661"/>
      <c r="D39" s="661"/>
      <c r="E39" s="661"/>
      <c r="F39" s="661"/>
      <c r="G39" s="661"/>
      <c r="H39" s="661"/>
      <c r="I39" s="661"/>
      <c r="J39" s="661"/>
      <c r="K39" s="661"/>
      <c r="L39" s="661"/>
      <c r="M39" s="661"/>
      <c r="N39" s="661"/>
      <c r="O39" s="661"/>
      <c r="P39" s="662"/>
      <c r="GO39" s="226" t="s">
        <v>255</v>
      </c>
    </row>
    <row r="40" spans="1:206" s="76" customFormat="1" ht="22.5" x14ac:dyDescent="0.25">
      <c r="A40" s="227" t="s">
        <v>2</v>
      </c>
      <c r="B40" s="555" t="s">
        <v>838</v>
      </c>
      <c r="C40" s="651" t="s">
        <v>364</v>
      </c>
      <c r="D40" s="651"/>
      <c r="E40" s="651"/>
      <c r="F40" s="651"/>
      <c r="G40" s="651"/>
      <c r="H40" s="229" t="s">
        <v>51</v>
      </c>
      <c r="I40" s="230">
        <v>1</v>
      </c>
      <c r="J40" s="231">
        <v>1</v>
      </c>
      <c r="K40" s="231">
        <v>1</v>
      </c>
      <c r="L40" s="232"/>
      <c r="M40" s="230"/>
      <c r="N40" s="233"/>
      <c r="O40" s="230"/>
      <c r="P40" s="234"/>
      <c r="GO40" s="226"/>
      <c r="GP40" s="235" t="s">
        <v>364</v>
      </c>
      <c r="GQ40" s="235" t="s">
        <v>52</v>
      </c>
      <c r="GR40" s="235" t="s">
        <v>52</v>
      </c>
      <c r="GS40" s="235" t="s">
        <v>52</v>
      </c>
      <c r="GT40" s="235" t="s">
        <v>52</v>
      </c>
    </row>
    <row r="41" spans="1:206" s="76" customFormat="1" ht="22.5" x14ac:dyDescent="0.25">
      <c r="A41" s="236"/>
      <c r="B41" s="237" t="s">
        <v>266</v>
      </c>
      <c r="C41" s="663" t="s">
        <v>155</v>
      </c>
      <c r="D41" s="663"/>
      <c r="E41" s="663"/>
      <c r="F41" s="663"/>
      <c r="G41" s="663"/>
      <c r="H41" s="663"/>
      <c r="I41" s="663"/>
      <c r="J41" s="663"/>
      <c r="K41" s="663"/>
      <c r="L41" s="663"/>
      <c r="M41" s="663"/>
      <c r="N41" s="663"/>
      <c r="O41" s="663"/>
      <c r="P41" s="664"/>
      <c r="GO41" s="226"/>
      <c r="GP41" s="235"/>
      <c r="GQ41" s="235"/>
      <c r="GR41" s="235"/>
      <c r="GS41" s="235"/>
      <c r="GT41" s="235"/>
      <c r="GU41" s="554" t="s">
        <v>155</v>
      </c>
    </row>
    <row r="42" spans="1:206" s="76" customFormat="1" ht="22.5" x14ac:dyDescent="0.25">
      <c r="A42" s="236"/>
      <c r="B42" s="237" t="s">
        <v>365</v>
      </c>
      <c r="C42" s="663" t="s">
        <v>366</v>
      </c>
      <c r="D42" s="663"/>
      <c r="E42" s="663"/>
      <c r="F42" s="663"/>
      <c r="G42" s="663"/>
      <c r="H42" s="663"/>
      <c r="I42" s="663"/>
      <c r="J42" s="663"/>
      <c r="K42" s="663"/>
      <c r="L42" s="663"/>
      <c r="M42" s="663"/>
      <c r="N42" s="663"/>
      <c r="O42" s="663"/>
      <c r="P42" s="664"/>
      <c r="GO42" s="226"/>
      <c r="GP42" s="235"/>
      <c r="GQ42" s="235"/>
      <c r="GR42" s="235"/>
      <c r="GS42" s="235"/>
      <c r="GT42" s="235"/>
      <c r="GU42" s="554" t="s">
        <v>366</v>
      </c>
    </row>
    <row r="43" spans="1:206" s="76" customFormat="1" ht="15" x14ac:dyDescent="0.25">
      <c r="A43" s="239"/>
      <c r="B43" s="240" t="s">
        <v>2</v>
      </c>
      <c r="C43" s="655" t="s">
        <v>128</v>
      </c>
      <c r="D43" s="655"/>
      <c r="E43" s="655"/>
      <c r="F43" s="655"/>
      <c r="G43" s="655"/>
      <c r="H43" s="241" t="s">
        <v>124</v>
      </c>
      <c r="I43" s="242"/>
      <c r="J43" s="242"/>
      <c r="K43" s="243">
        <v>392</v>
      </c>
      <c r="L43" s="244"/>
      <c r="M43" s="242"/>
      <c r="N43" s="244"/>
      <c r="O43" s="242"/>
      <c r="P43" s="245">
        <v>169378.3</v>
      </c>
      <c r="GO43" s="226"/>
      <c r="GP43" s="235"/>
      <c r="GQ43" s="235"/>
      <c r="GR43" s="235"/>
      <c r="GS43" s="235"/>
      <c r="GT43" s="235"/>
      <c r="GV43" s="550" t="s">
        <v>128</v>
      </c>
    </row>
    <row r="44" spans="1:206" s="76" customFormat="1" ht="15" x14ac:dyDescent="0.25">
      <c r="A44" s="246"/>
      <c r="B44" s="240" t="s">
        <v>193</v>
      </c>
      <c r="C44" s="655" t="s">
        <v>194</v>
      </c>
      <c r="D44" s="655"/>
      <c r="E44" s="655"/>
      <c r="F44" s="655"/>
      <c r="G44" s="655"/>
      <c r="H44" s="241" t="s">
        <v>124</v>
      </c>
      <c r="I44" s="243">
        <v>280</v>
      </c>
      <c r="J44" s="247">
        <v>1.4</v>
      </c>
      <c r="K44" s="243">
        <v>392</v>
      </c>
      <c r="L44" s="248"/>
      <c r="M44" s="249"/>
      <c r="N44" s="250">
        <v>345.67</v>
      </c>
      <c r="O44" s="251">
        <v>1.25</v>
      </c>
      <c r="P44" s="245">
        <v>169378.3</v>
      </c>
      <c r="Q44" s="252"/>
      <c r="R44" s="252"/>
      <c r="GO44" s="226"/>
      <c r="GP44" s="235"/>
      <c r="GQ44" s="235"/>
      <c r="GR44" s="235"/>
      <c r="GS44" s="235"/>
      <c r="GT44" s="235"/>
      <c r="GV44" s="550"/>
      <c r="GW44" s="550" t="s">
        <v>194</v>
      </c>
    </row>
    <row r="45" spans="1:206" s="76" customFormat="1" ht="15" x14ac:dyDescent="0.25">
      <c r="A45" s="239"/>
      <c r="B45" s="240" t="s">
        <v>99</v>
      </c>
      <c r="C45" s="655" t="s">
        <v>122</v>
      </c>
      <c r="D45" s="655"/>
      <c r="E45" s="655"/>
      <c r="F45" s="655"/>
      <c r="G45" s="655"/>
      <c r="H45" s="241"/>
      <c r="I45" s="242"/>
      <c r="J45" s="242"/>
      <c r="K45" s="242"/>
      <c r="L45" s="244"/>
      <c r="M45" s="242"/>
      <c r="N45" s="244"/>
      <c r="O45" s="242"/>
      <c r="P45" s="245">
        <v>11099.52</v>
      </c>
      <c r="GO45" s="226"/>
      <c r="GP45" s="235"/>
      <c r="GQ45" s="235"/>
      <c r="GR45" s="235"/>
      <c r="GS45" s="235"/>
      <c r="GT45" s="235"/>
      <c r="GV45" s="550" t="s">
        <v>122</v>
      </c>
      <c r="GW45" s="550"/>
    </row>
    <row r="46" spans="1:206" s="76" customFormat="1" ht="15" x14ac:dyDescent="0.25">
      <c r="A46" s="239"/>
      <c r="B46" s="240"/>
      <c r="C46" s="655" t="s">
        <v>123</v>
      </c>
      <c r="D46" s="655"/>
      <c r="E46" s="655"/>
      <c r="F46" s="655"/>
      <c r="G46" s="655"/>
      <c r="H46" s="241" t="s">
        <v>124</v>
      </c>
      <c r="I46" s="242"/>
      <c r="J46" s="242"/>
      <c r="K46" s="253">
        <v>7.2380000000000004</v>
      </c>
      <c r="L46" s="244"/>
      <c r="M46" s="242"/>
      <c r="N46" s="244"/>
      <c r="O46" s="242"/>
      <c r="P46" s="245">
        <v>3744.18</v>
      </c>
      <c r="GO46" s="226"/>
      <c r="GP46" s="235"/>
      <c r="GQ46" s="235"/>
      <c r="GR46" s="235"/>
      <c r="GS46" s="235"/>
      <c r="GT46" s="235"/>
      <c r="GV46" s="550" t="s">
        <v>123</v>
      </c>
      <c r="GW46" s="550"/>
    </row>
    <row r="47" spans="1:206" s="76" customFormat="1" ht="15" x14ac:dyDescent="0.25">
      <c r="A47" s="246"/>
      <c r="B47" s="240" t="s">
        <v>138</v>
      </c>
      <c r="C47" s="655" t="s">
        <v>139</v>
      </c>
      <c r="D47" s="655"/>
      <c r="E47" s="655"/>
      <c r="F47" s="655"/>
      <c r="G47" s="655"/>
      <c r="H47" s="241" t="s">
        <v>137</v>
      </c>
      <c r="I47" s="251">
        <v>2.44</v>
      </c>
      <c r="J47" s="247">
        <v>1.4</v>
      </c>
      <c r="K47" s="253">
        <v>3.4159999999999999</v>
      </c>
      <c r="L47" s="248"/>
      <c r="M47" s="249"/>
      <c r="N47" s="250">
        <v>1577.91</v>
      </c>
      <c r="O47" s="242"/>
      <c r="P47" s="245">
        <v>5390.14</v>
      </c>
      <c r="Q47" s="252"/>
      <c r="R47" s="252"/>
      <c r="GO47" s="226"/>
      <c r="GP47" s="235"/>
      <c r="GQ47" s="235"/>
      <c r="GR47" s="235"/>
      <c r="GS47" s="235"/>
      <c r="GT47" s="235"/>
      <c r="GV47" s="550"/>
      <c r="GW47" s="550" t="s">
        <v>139</v>
      </c>
    </row>
    <row r="48" spans="1:206" s="76" customFormat="1" ht="15" x14ac:dyDescent="0.25">
      <c r="A48" s="254"/>
      <c r="B48" s="240" t="s">
        <v>125</v>
      </c>
      <c r="C48" s="655" t="s">
        <v>126</v>
      </c>
      <c r="D48" s="655"/>
      <c r="E48" s="655"/>
      <c r="F48" s="655"/>
      <c r="G48" s="655"/>
      <c r="H48" s="241" t="s">
        <v>124</v>
      </c>
      <c r="I48" s="251">
        <v>2.44</v>
      </c>
      <c r="J48" s="247">
        <v>1.4</v>
      </c>
      <c r="K48" s="253">
        <v>3.4159999999999999</v>
      </c>
      <c r="L48" s="244"/>
      <c r="M48" s="242"/>
      <c r="N48" s="255">
        <v>474.97</v>
      </c>
      <c r="O48" s="251">
        <v>1.25</v>
      </c>
      <c r="P48" s="245">
        <v>2028.12</v>
      </c>
      <c r="GO48" s="226"/>
      <c r="GP48" s="235"/>
      <c r="GQ48" s="235"/>
      <c r="GR48" s="235"/>
      <c r="GS48" s="235"/>
      <c r="GT48" s="235"/>
      <c r="GV48" s="550"/>
      <c r="GW48" s="550"/>
      <c r="GX48" s="550" t="s">
        <v>126</v>
      </c>
    </row>
    <row r="49" spans="1:225" s="76" customFormat="1" ht="15" x14ac:dyDescent="0.25">
      <c r="A49" s="246"/>
      <c r="B49" s="240" t="s">
        <v>367</v>
      </c>
      <c r="C49" s="655" t="s">
        <v>368</v>
      </c>
      <c r="D49" s="655"/>
      <c r="E49" s="655"/>
      <c r="F49" s="655"/>
      <c r="G49" s="655"/>
      <c r="H49" s="241" t="s">
        <v>137</v>
      </c>
      <c r="I49" s="243">
        <v>107</v>
      </c>
      <c r="J49" s="247">
        <v>1.4</v>
      </c>
      <c r="K49" s="247">
        <v>149.80000000000001</v>
      </c>
      <c r="L49" s="256">
        <v>11.45</v>
      </c>
      <c r="M49" s="257">
        <v>1.46</v>
      </c>
      <c r="N49" s="250">
        <v>16.72</v>
      </c>
      <c r="O49" s="242"/>
      <c r="P49" s="245">
        <v>2504.66</v>
      </c>
      <c r="Q49" s="252"/>
      <c r="R49" s="252"/>
      <c r="GO49" s="226"/>
      <c r="GP49" s="235"/>
      <c r="GQ49" s="235"/>
      <c r="GR49" s="235"/>
      <c r="GS49" s="235"/>
      <c r="GT49" s="235"/>
      <c r="GV49" s="550"/>
      <c r="GW49" s="550" t="s">
        <v>368</v>
      </c>
      <c r="GX49" s="550"/>
    </row>
    <row r="50" spans="1:225" s="76" customFormat="1" ht="15" x14ac:dyDescent="0.25">
      <c r="A50" s="246"/>
      <c r="B50" s="240" t="s">
        <v>369</v>
      </c>
      <c r="C50" s="655" t="s">
        <v>370</v>
      </c>
      <c r="D50" s="655"/>
      <c r="E50" s="655"/>
      <c r="F50" s="655"/>
      <c r="G50" s="655"/>
      <c r="H50" s="241" t="s">
        <v>137</v>
      </c>
      <c r="I50" s="251">
        <v>0.28999999999999998</v>
      </c>
      <c r="J50" s="247">
        <v>1.4</v>
      </c>
      <c r="K50" s="253">
        <v>0.40600000000000003</v>
      </c>
      <c r="L50" s="248"/>
      <c r="M50" s="249"/>
      <c r="N50" s="250">
        <v>1288.23</v>
      </c>
      <c r="O50" s="242"/>
      <c r="P50" s="245">
        <v>523.02</v>
      </c>
      <c r="Q50" s="252"/>
      <c r="R50" s="252"/>
      <c r="GO50" s="226"/>
      <c r="GP50" s="235"/>
      <c r="GQ50" s="235"/>
      <c r="GR50" s="235"/>
      <c r="GS50" s="235"/>
      <c r="GT50" s="235"/>
      <c r="GV50" s="550"/>
      <c r="GW50" s="550" t="s">
        <v>370</v>
      </c>
      <c r="GX50" s="550"/>
    </row>
    <row r="51" spans="1:225" s="76" customFormat="1" ht="15" x14ac:dyDescent="0.25">
      <c r="A51" s="254"/>
      <c r="B51" s="240" t="s">
        <v>371</v>
      </c>
      <c r="C51" s="655" t="s">
        <v>372</v>
      </c>
      <c r="D51" s="655"/>
      <c r="E51" s="655"/>
      <c r="F51" s="655"/>
      <c r="G51" s="655"/>
      <c r="H51" s="241" t="s">
        <v>124</v>
      </c>
      <c r="I51" s="251">
        <v>0.28999999999999998</v>
      </c>
      <c r="J51" s="247">
        <v>1.4</v>
      </c>
      <c r="K51" s="253">
        <v>0.40600000000000003</v>
      </c>
      <c r="L51" s="244"/>
      <c r="M51" s="242"/>
      <c r="N51" s="255">
        <v>406.36</v>
      </c>
      <c r="O51" s="251">
        <v>1.25</v>
      </c>
      <c r="P51" s="258">
        <v>206.23</v>
      </c>
      <c r="GO51" s="226"/>
      <c r="GP51" s="235"/>
      <c r="GQ51" s="235"/>
      <c r="GR51" s="235"/>
      <c r="GS51" s="235"/>
      <c r="GT51" s="235"/>
      <c r="GV51" s="550"/>
      <c r="GW51" s="550"/>
      <c r="GX51" s="550" t="s">
        <v>372</v>
      </c>
    </row>
    <row r="52" spans="1:225" s="76" customFormat="1" ht="15" x14ac:dyDescent="0.25">
      <c r="A52" s="246"/>
      <c r="B52" s="240" t="s">
        <v>373</v>
      </c>
      <c r="C52" s="655" t="s">
        <v>374</v>
      </c>
      <c r="D52" s="655"/>
      <c r="E52" s="655"/>
      <c r="F52" s="655"/>
      <c r="G52" s="655"/>
      <c r="H52" s="241" t="s">
        <v>137</v>
      </c>
      <c r="I52" s="251">
        <v>2.44</v>
      </c>
      <c r="J52" s="247">
        <v>1.4</v>
      </c>
      <c r="K52" s="253">
        <v>3.4159999999999999</v>
      </c>
      <c r="L52" s="248"/>
      <c r="M52" s="249"/>
      <c r="N52" s="250">
        <v>785.04</v>
      </c>
      <c r="O52" s="242"/>
      <c r="P52" s="245">
        <v>2681.7</v>
      </c>
      <c r="Q52" s="252"/>
      <c r="R52" s="252"/>
      <c r="GO52" s="226"/>
      <c r="GP52" s="235"/>
      <c r="GQ52" s="235"/>
      <c r="GR52" s="235"/>
      <c r="GS52" s="235"/>
      <c r="GT52" s="235"/>
      <c r="GV52" s="550"/>
      <c r="GW52" s="550" t="s">
        <v>374</v>
      </c>
      <c r="GX52" s="550"/>
    </row>
    <row r="53" spans="1:225" s="76" customFormat="1" ht="15" x14ac:dyDescent="0.25">
      <c r="A53" s="254"/>
      <c r="B53" s="240" t="s">
        <v>131</v>
      </c>
      <c r="C53" s="655" t="s">
        <v>132</v>
      </c>
      <c r="D53" s="655"/>
      <c r="E53" s="655"/>
      <c r="F53" s="655"/>
      <c r="G53" s="655"/>
      <c r="H53" s="241" t="s">
        <v>124</v>
      </c>
      <c r="I53" s="251">
        <v>2.44</v>
      </c>
      <c r="J53" s="247">
        <v>1.4</v>
      </c>
      <c r="K53" s="253">
        <v>3.4159999999999999</v>
      </c>
      <c r="L53" s="244"/>
      <c r="M53" s="242"/>
      <c r="N53" s="255">
        <v>353.59</v>
      </c>
      <c r="O53" s="251">
        <v>1.25</v>
      </c>
      <c r="P53" s="245">
        <v>1509.83</v>
      </c>
      <c r="GO53" s="226"/>
      <c r="GP53" s="235"/>
      <c r="GQ53" s="235"/>
      <c r="GR53" s="235"/>
      <c r="GS53" s="235"/>
      <c r="GT53" s="235"/>
      <c r="GV53" s="550"/>
      <c r="GW53" s="550"/>
      <c r="GX53" s="550" t="s">
        <v>132</v>
      </c>
    </row>
    <row r="54" spans="1:225" s="76" customFormat="1" ht="15" x14ac:dyDescent="0.25">
      <c r="A54" s="239"/>
      <c r="B54" s="240" t="s">
        <v>101</v>
      </c>
      <c r="C54" s="655" t="s">
        <v>135</v>
      </c>
      <c r="D54" s="655"/>
      <c r="E54" s="655"/>
      <c r="F54" s="655"/>
      <c r="G54" s="655"/>
      <c r="H54" s="241"/>
      <c r="I54" s="242"/>
      <c r="J54" s="242"/>
      <c r="K54" s="242"/>
      <c r="L54" s="244"/>
      <c r="M54" s="242"/>
      <c r="N54" s="244"/>
      <c r="O54" s="242"/>
      <c r="P54" s="258">
        <v>228.56</v>
      </c>
      <c r="GO54" s="226"/>
      <c r="GP54" s="235"/>
      <c r="GQ54" s="235"/>
      <c r="GR54" s="235"/>
      <c r="GS54" s="235"/>
      <c r="GT54" s="235"/>
      <c r="GV54" s="550" t="s">
        <v>135</v>
      </c>
      <c r="GW54" s="550"/>
      <c r="GX54" s="550"/>
    </row>
    <row r="55" spans="1:225" s="76" customFormat="1" ht="15" x14ac:dyDescent="0.25">
      <c r="A55" s="246"/>
      <c r="B55" s="240" t="s">
        <v>142</v>
      </c>
      <c r="C55" s="655" t="s">
        <v>143</v>
      </c>
      <c r="D55" s="655"/>
      <c r="E55" s="655"/>
      <c r="F55" s="655"/>
      <c r="G55" s="655"/>
      <c r="H55" s="241" t="s">
        <v>144</v>
      </c>
      <c r="I55" s="243">
        <v>18</v>
      </c>
      <c r="J55" s="247">
        <v>1.4</v>
      </c>
      <c r="K55" s="247">
        <v>25.2</v>
      </c>
      <c r="L55" s="248"/>
      <c r="M55" s="249"/>
      <c r="N55" s="250">
        <v>9.07</v>
      </c>
      <c r="O55" s="242"/>
      <c r="P55" s="245">
        <v>228.56</v>
      </c>
      <c r="Q55" s="252"/>
      <c r="R55" s="252"/>
      <c r="GO55" s="226"/>
      <c r="GP55" s="235"/>
      <c r="GQ55" s="235"/>
      <c r="GR55" s="235"/>
      <c r="GS55" s="235"/>
      <c r="GT55" s="235"/>
      <c r="GV55" s="550"/>
      <c r="GW55" s="550" t="s">
        <v>143</v>
      </c>
      <c r="GX55" s="550"/>
    </row>
    <row r="56" spans="1:225" s="76" customFormat="1" ht="15" x14ac:dyDescent="0.25">
      <c r="A56" s="259" t="s">
        <v>375</v>
      </c>
      <c r="B56" s="260" t="s">
        <v>376</v>
      </c>
      <c r="C56" s="656" t="s">
        <v>377</v>
      </c>
      <c r="D56" s="656"/>
      <c r="E56" s="656"/>
      <c r="F56" s="656"/>
      <c r="G56" s="656"/>
      <c r="H56" s="261" t="s">
        <v>50</v>
      </c>
      <c r="I56" s="262">
        <v>6.1</v>
      </c>
      <c r="J56" s="262">
        <v>1.4</v>
      </c>
      <c r="K56" s="263">
        <v>8.5399999999999991</v>
      </c>
      <c r="L56" s="264"/>
      <c r="M56" s="265"/>
      <c r="N56" s="264"/>
      <c r="O56" s="265"/>
      <c r="P56" s="266"/>
      <c r="GO56" s="226"/>
      <c r="GP56" s="235"/>
      <c r="GQ56" s="235"/>
      <c r="GR56" s="235"/>
      <c r="GS56" s="235"/>
      <c r="GT56" s="235"/>
      <c r="GV56" s="550"/>
      <c r="GW56" s="550"/>
      <c r="GX56" s="550"/>
      <c r="GY56" s="267" t="s">
        <v>377</v>
      </c>
    </row>
    <row r="57" spans="1:225" s="76" customFormat="1" ht="15" x14ac:dyDescent="0.25">
      <c r="A57" s="268"/>
      <c r="B57" s="237"/>
      <c r="C57" s="654" t="s">
        <v>95</v>
      </c>
      <c r="D57" s="654"/>
      <c r="E57" s="654"/>
      <c r="F57" s="654"/>
      <c r="G57" s="654"/>
      <c r="H57" s="229"/>
      <c r="I57" s="230"/>
      <c r="J57" s="230"/>
      <c r="K57" s="230"/>
      <c r="L57" s="232"/>
      <c r="M57" s="230"/>
      <c r="N57" s="269"/>
      <c r="O57" s="230"/>
      <c r="P57" s="270">
        <v>184450.56</v>
      </c>
      <c r="Q57" s="252"/>
      <c r="R57" s="252"/>
      <c r="GO57" s="226"/>
      <c r="GP57" s="235"/>
      <c r="GQ57" s="235"/>
      <c r="GR57" s="235"/>
      <c r="GS57" s="235"/>
      <c r="GT57" s="235"/>
      <c r="GV57" s="550"/>
      <c r="GW57" s="550"/>
      <c r="GX57" s="550"/>
      <c r="GY57" s="267"/>
      <c r="GZ57" s="235" t="s">
        <v>95</v>
      </c>
    </row>
    <row r="58" spans="1:225" s="76" customFormat="1" ht="15" x14ac:dyDescent="0.25">
      <c r="A58" s="254" t="s">
        <v>21</v>
      </c>
      <c r="B58" s="240" t="s">
        <v>158</v>
      </c>
      <c r="C58" s="655" t="s">
        <v>159</v>
      </c>
      <c r="D58" s="655"/>
      <c r="E58" s="655"/>
      <c r="F58" s="655"/>
      <c r="G58" s="655"/>
      <c r="H58" s="241" t="s">
        <v>97</v>
      </c>
      <c r="I58" s="243">
        <v>2</v>
      </c>
      <c r="J58" s="242"/>
      <c r="K58" s="243">
        <v>2</v>
      </c>
      <c r="L58" s="244"/>
      <c r="M58" s="242"/>
      <c r="N58" s="244"/>
      <c r="O58" s="247">
        <v>1.4</v>
      </c>
      <c r="P58" s="245">
        <v>2710.05</v>
      </c>
      <c r="GO58" s="226"/>
      <c r="GP58" s="235"/>
      <c r="GQ58" s="235"/>
      <c r="GR58" s="235"/>
      <c r="GS58" s="235"/>
      <c r="GT58" s="235"/>
      <c r="GV58" s="550"/>
      <c r="GW58" s="550"/>
      <c r="GX58" s="550"/>
      <c r="GY58" s="267"/>
      <c r="GZ58" s="235"/>
      <c r="HA58" s="550" t="s">
        <v>159</v>
      </c>
    </row>
    <row r="59" spans="1:225" s="76" customFormat="1" ht="15" x14ac:dyDescent="0.25">
      <c r="A59" s="254"/>
      <c r="B59" s="240"/>
      <c r="C59" s="655" t="s">
        <v>96</v>
      </c>
      <c r="D59" s="655"/>
      <c r="E59" s="655"/>
      <c r="F59" s="655"/>
      <c r="G59" s="655"/>
      <c r="H59" s="241"/>
      <c r="I59" s="242"/>
      <c r="J59" s="242"/>
      <c r="K59" s="242"/>
      <c r="L59" s="244"/>
      <c r="M59" s="242"/>
      <c r="N59" s="244"/>
      <c r="O59" s="242"/>
      <c r="P59" s="245">
        <v>173122.48</v>
      </c>
      <c r="GO59" s="226"/>
      <c r="GP59" s="235"/>
      <c r="GQ59" s="235"/>
      <c r="GR59" s="235"/>
      <c r="GS59" s="235"/>
      <c r="GT59" s="235"/>
      <c r="GV59" s="550"/>
      <c r="GW59" s="550"/>
      <c r="GX59" s="550"/>
      <c r="GY59" s="267"/>
      <c r="GZ59" s="235"/>
      <c r="HA59" s="550"/>
      <c r="HB59" s="550" t="s">
        <v>96</v>
      </c>
    </row>
    <row r="60" spans="1:225" s="76" customFormat="1" ht="15" x14ac:dyDescent="0.25">
      <c r="A60" s="254"/>
      <c r="B60" s="240" t="s">
        <v>378</v>
      </c>
      <c r="C60" s="655" t="s">
        <v>379</v>
      </c>
      <c r="D60" s="655"/>
      <c r="E60" s="655"/>
      <c r="F60" s="655"/>
      <c r="G60" s="655"/>
      <c r="H60" s="241" t="s">
        <v>97</v>
      </c>
      <c r="I60" s="243">
        <v>92</v>
      </c>
      <c r="J60" s="242"/>
      <c r="K60" s="243">
        <v>92</v>
      </c>
      <c r="L60" s="244"/>
      <c r="M60" s="242"/>
      <c r="N60" s="244"/>
      <c r="O60" s="242"/>
      <c r="P60" s="245">
        <v>159272.68</v>
      </c>
      <c r="GO60" s="226"/>
      <c r="GP60" s="235"/>
      <c r="GQ60" s="235"/>
      <c r="GR60" s="235"/>
      <c r="GS60" s="235"/>
      <c r="GT60" s="235"/>
      <c r="GV60" s="550"/>
      <c r="GW60" s="550"/>
      <c r="GX60" s="550"/>
      <c r="GY60" s="267"/>
      <c r="GZ60" s="235"/>
      <c r="HA60" s="550"/>
      <c r="HB60" s="550" t="s">
        <v>379</v>
      </c>
    </row>
    <row r="61" spans="1:225" s="76" customFormat="1" ht="15" x14ac:dyDescent="0.25">
      <c r="A61" s="254"/>
      <c r="B61" s="240" t="s">
        <v>380</v>
      </c>
      <c r="C61" s="655" t="s">
        <v>381</v>
      </c>
      <c r="D61" s="655"/>
      <c r="E61" s="655"/>
      <c r="F61" s="655"/>
      <c r="G61" s="655"/>
      <c r="H61" s="241" t="s">
        <v>97</v>
      </c>
      <c r="I61" s="243">
        <v>49</v>
      </c>
      <c r="J61" s="242"/>
      <c r="K61" s="243">
        <v>49</v>
      </c>
      <c r="L61" s="244"/>
      <c r="M61" s="242"/>
      <c r="N61" s="244"/>
      <c r="O61" s="242"/>
      <c r="P61" s="245">
        <v>84830.02</v>
      </c>
      <c r="GO61" s="226"/>
      <c r="GP61" s="235"/>
      <c r="GQ61" s="235"/>
      <c r="GR61" s="235"/>
      <c r="GS61" s="235"/>
      <c r="GT61" s="235"/>
      <c r="GV61" s="550"/>
      <c r="GW61" s="550"/>
      <c r="GX61" s="550"/>
      <c r="GY61" s="267"/>
      <c r="GZ61" s="235"/>
      <c r="HA61" s="550"/>
      <c r="HB61" s="550" t="s">
        <v>381</v>
      </c>
    </row>
    <row r="62" spans="1:225" s="76" customFormat="1" ht="15" x14ac:dyDescent="0.25">
      <c r="A62" s="271"/>
      <c r="B62" s="272"/>
      <c r="C62" s="654" t="s">
        <v>98</v>
      </c>
      <c r="D62" s="654"/>
      <c r="E62" s="654"/>
      <c r="F62" s="654"/>
      <c r="G62" s="654"/>
      <c r="H62" s="229"/>
      <c r="I62" s="230"/>
      <c r="J62" s="230"/>
      <c r="K62" s="230"/>
      <c r="L62" s="232"/>
      <c r="M62" s="230"/>
      <c r="N62" s="269">
        <v>431263.31</v>
      </c>
      <c r="O62" s="230"/>
      <c r="P62" s="270">
        <v>431263.31</v>
      </c>
      <c r="GO62" s="226"/>
      <c r="GP62" s="235"/>
      <c r="GQ62" s="235"/>
      <c r="GR62" s="235"/>
      <c r="GS62" s="235"/>
      <c r="GT62" s="235"/>
      <c r="GV62" s="550"/>
      <c r="GW62" s="550"/>
      <c r="GX62" s="550"/>
      <c r="GY62" s="267"/>
      <c r="GZ62" s="235"/>
      <c r="HA62" s="550"/>
      <c r="HB62" s="550"/>
      <c r="HC62" s="235" t="s">
        <v>98</v>
      </c>
    </row>
    <row r="63" spans="1:225" s="76" customFormat="1" ht="157.5" x14ac:dyDescent="0.25">
      <c r="A63" s="227" t="s">
        <v>754</v>
      </c>
      <c r="B63" s="555" t="s">
        <v>837</v>
      </c>
      <c r="C63" s="651" t="s">
        <v>752</v>
      </c>
      <c r="D63" s="651"/>
      <c r="E63" s="651"/>
      <c r="F63" s="651"/>
      <c r="G63" s="651"/>
      <c r="H63" s="229" t="s">
        <v>753</v>
      </c>
      <c r="I63" s="230">
        <v>1</v>
      </c>
      <c r="J63" s="231">
        <v>1</v>
      </c>
      <c r="K63" s="231">
        <v>1</v>
      </c>
      <c r="L63" s="232"/>
      <c r="M63" s="230"/>
      <c r="N63" s="334">
        <v>6803278.6900000004</v>
      </c>
      <c r="O63" s="230"/>
      <c r="P63" s="270">
        <v>6803278.6900000004</v>
      </c>
      <c r="GO63" s="226"/>
      <c r="GP63" s="235" t="s">
        <v>752</v>
      </c>
      <c r="GQ63" s="235" t="s">
        <v>52</v>
      </c>
      <c r="GR63" s="235" t="s">
        <v>52</v>
      </c>
      <c r="GS63" s="235" t="s">
        <v>52</v>
      </c>
      <c r="GT63" s="235" t="s">
        <v>52</v>
      </c>
      <c r="GV63" s="550"/>
      <c r="GW63" s="550"/>
      <c r="GX63" s="550"/>
      <c r="GY63" s="267"/>
      <c r="GZ63" s="235"/>
      <c r="HA63" s="550"/>
      <c r="HB63" s="550"/>
      <c r="HC63" s="235"/>
    </row>
    <row r="64" spans="1:225" s="76" customFormat="1" ht="15" x14ac:dyDescent="0.25">
      <c r="A64" s="271"/>
      <c r="B64" s="272"/>
      <c r="C64" s="652" t="s">
        <v>210</v>
      </c>
      <c r="D64" s="652"/>
      <c r="E64" s="652"/>
      <c r="F64" s="652"/>
      <c r="G64" s="652"/>
      <c r="H64" s="652"/>
      <c r="I64" s="652"/>
      <c r="J64" s="652"/>
      <c r="K64" s="652"/>
      <c r="L64" s="652"/>
      <c r="M64" s="652"/>
      <c r="N64" s="652"/>
      <c r="O64" s="652"/>
      <c r="P64" s="653"/>
      <c r="GO64" s="226"/>
      <c r="GP64" s="235"/>
      <c r="GQ64" s="235"/>
      <c r="GR64" s="235"/>
      <c r="GS64" s="235"/>
      <c r="GT64" s="235"/>
      <c r="GV64" s="550"/>
      <c r="GW64" s="550"/>
      <c r="GX64" s="550"/>
      <c r="GY64" s="267"/>
      <c r="GZ64" s="235"/>
      <c r="HA64" s="550"/>
      <c r="HB64" s="550"/>
      <c r="HC64" s="235"/>
      <c r="HD64" s="554" t="s">
        <v>210</v>
      </c>
      <c r="HE64" s="554" t="s">
        <v>52</v>
      </c>
      <c r="HF64" s="554" t="s">
        <v>52</v>
      </c>
      <c r="HG64" s="554" t="s">
        <v>52</v>
      </c>
      <c r="HH64" s="554" t="s">
        <v>52</v>
      </c>
      <c r="HI64" s="554" t="s">
        <v>52</v>
      </c>
      <c r="HJ64" s="554" t="s">
        <v>52</v>
      </c>
      <c r="HK64" s="554" t="s">
        <v>52</v>
      </c>
      <c r="HL64" s="554" t="s">
        <v>52</v>
      </c>
      <c r="HM64" s="554" t="s">
        <v>52</v>
      </c>
      <c r="HN64" s="554" t="s">
        <v>52</v>
      </c>
      <c r="HO64" s="554" t="s">
        <v>52</v>
      </c>
      <c r="HP64" s="554" t="s">
        <v>52</v>
      </c>
      <c r="HQ64" s="554" t="s">
        <v>52</v>
      </c>
    </row>
    <row r="65" spans="1:227" s="76" customFormat="1" ht="15" x14ac:dyDescent="0.25">
      <c r="A65" s="271"/>
      <c r="B65" s="272"/>
      <c r="C65" s="654" t="s">
        <v>98</v>
      </c>
      <c r="D65" s="654"/>
      <c r="E65" s="654"/>
      <c r="F65" s="654"/>
      <c r="G65" s="654"/>
      <c r="H65" s="229"/>
      <c r="I65" s="230"/>
      <c r="J65" s="230"/>
      <c r="K65" s="230"/>
      <c r="L65" s="232"/>
      <c r="M65" s="230"/>
      <c r="N65" s="232"/>
      <c r="O65" s="230"/>
      <c r="P65" s="270">
        <v>6803278.6900000004</v>
      </c>
      <c r="GO65" s="226"/>
      <c r="GP65" s="235"/>
      <c r="GQ65" s="235"/>
      <c r="GR65" s="235"/>
      <c r="GS65" s="235"/>
      <c r="GT65" s="235"/>
      <c r="GV65" s="550"/>
      <c r="GW65" s="550"/>
      <c r="GX65" s="550"/>
      <c r="GY65" s="267"/>
      <c r="GZ65" s="235"/>
      <c r="HA65" s="550"/>
      <c r="HB65" s="550"/>
      <c r="HC65" s="235" t="s">
        <v>98</v>
      </c>
    </row>
    <row r="66" spans="1:227" s="76" customFormat="1" ht="1.5" customHeight="1" x14ac:dyDescent="0.25">
      <c r="A66" s="273"/>
      <c r="B66" s="274"/>
      <c r="C66" s="274"/>
      <c r="D66" s="274"/>
      <c r="E66" s="274"/>
      <c r="F66" s="275"/>
      <c r="G66" s="275"/>
      <c r="H66" s="275"/>
      <c r="I66" s="275"/>
      <c r="J66" s="276"/>
      <c r="K66" s="275"/>
      <c r="L66" s="276"/>
      <c r="M66" s="277"/>
      <c r="N66" s="276"/>
      <c r="O66" s="278"/>
      <c r="P66" s="279"/>
      <c r="Q66" s="280"/>
      <c r="R66" s="281"/>
      <c r="GO66" s="226"/>
      <c r="GP66" s="235"/>
      <c r="GQ66" s="235"/>
      <c r="GR66" s="235"/>
      <c r="GS66" s="235"/>
      <c r="GT66" s="235"/>
      <c r="GV66" s="550"/>
      <c r="GW66" s="550"/>
      <c r="GX66" s="550"/>
      <c r="GY66" s="267"/>
      <c r="GZ66" s="235"/>
      <c r="HA66" s="550"/>
      <c r="HB66" s="550"/>
      <c r="HC66" s="235"/>
    </row>
    <row r="67" spans="1:227" s="76" customFormat="1" ht="15" x14ac:dyDescent="0.25">
      <c r="A67" s="268"/>
      <c r="B67" s="282"/>
      <c r="C67" s="650" t="s">
        <v>382</v>
      </c>
      <c r="D67" s="650"/>
      <c r="E67" s="650"/>
      <c r="F67" s="650"/>
      <c r="G67" s="650"/>
      <c r="H67" s="650"/>
      <c r="I67" s="650"/>
      <c r="J67" s="650"/>
      <c r="K67" s="650"/>
      <c r="L67" s="650"/>
      <c r="M67" s="650"/>
      <c r="N67" s="650"/>
      <c r="O67" s="650"/>
      <c r="P67" s="283"/>
      <c r="Q67" s="280"/>
      <c r="R67" s="281"/>
      <c r="GO67" s="226"/>
      <c r="GP67" s="235"/>
      <c r="GQ67" s="235"/>
      <c r="GR67" s="235"/>
      <c r="GS67" s="235"/>
      <c r="GT67" s="235"/>
      <c r="GV67" s="550"/>
      <c r="GW67" s="550"/>
      <c r="GX67" s="550"/>
      <c r="GY67" s="267"/>
      <c r="GZ67" s="235"/>
      <c r="HA67" s="550"/>
      <c r="HB67" s="550"/>
      <c r="HC67" s="235"/>
      <c r="HR67" s="284" t="s">
        <v>382</v>
      </c>
    </row>
    <row r="68" spans="1:227" s="76" customFormat="1" ht="15" x14ac:dyDescent="0.25">
      <c r="A68" s="268"/>
      <c r="B68" s="237"/>
      <c r="C68" s="648" t="s">
        <v>113</v>
      </c>
      <c r="D68" s="648"/>
      <c r="E68" s="648"/>
      <c r="F68" s="648"/>
      <c r="G68" s="648"/>
      <c r="H68" s="648"/>
      <c r="I68" s="648"/>
      <c r="J68" s="648"/>
      <c r="K68" s="648"/>
      <c r="L68" s="648"/>
      <c r="M68" s="648"/>
      <c r="N68" s="648"/>
      <c r="O68" s="648"/>
      <c r="P68" s="285">
        <v>187160.61</v>
      </c>
      <c r="Q68" s="280"/>
      <c r="R68" s="281"/>
      <c r="GO68" s="226"/>
      <c r="GP68" s="235"/>
      <c r="GQ68" s="235"/>
      <c r="GR68" s="235"/>
      <c r="GS68" s="235"/>
      <c r="GT68" s="235"/>
      <c r="GV68" s="550"/>
      <c r="GW68" s="550"/>
      <c r="GX68" s="550"/>
      <c r="GY68" s="267"/>
      <c r="GZ68" s="235"/>
      <c r="HA68" s="550"/>
      <c r="HB68" s="550"/>
      <c r="HC68" s="235"/>
      <c r="HR68" s="284"/>
      <c r="HS68" s="286" t="s">
        <v>113</v>
      </c>
    </row>
    <row r="69" spans="1:227" s="76" customFormat="1" ht="15" x14ac:dyDescent="0.25">
      <c r="A69" s="268"/>
      <c r="B69" s="237"/>
      <c r="C69" s="648" t="s">
        <v>105</v>
      </c>
      <c r="D69" s="648"/>
      <c r="E69" s="648"/>
      <c r="F69" s="648"/>
      <c r="G69" s="648"/>
      <c r="H69" s="648"/>
      <c r="I69" s="648"/>
      <c r="J69" s="648"/>
      <c r="K69" s="648"/>
      <c r="L69" s="648"/>
      <c r="M69" s="648"/>
      <c r="N69" s="648"/>
      <c r="O69" s="648"/>
      <c r="P69" s="287"/>
      <c r="Q69" s="280"/>
      <c r="R69" s="281"/>
      <c r="GO69" s="226"/>
      <c r="GP69" s="235"/>
      <c r="GQ69" s="235"/>
      <c r="GR69" s="235"/>
      <c r="GS69" s="235"/>
      <c r="GT69" s="235"/>
      <c r="GV69" s="550"/>
      <c r="GW69" s="550"/>
      <c r="GX69" s="550"/>
      <c r="GY69" s="267"/>
      <c r="GZ69" s="235"/>
      <c r="HA69" s="550"/>
      <c r="HB69" s="550"/>
      <c r="HC69" s="235"/>
      <c r="HR69" s="284"/>
      <c r="HS69" s="286" t="s">
        <v>105</v>
      </c>
    </row>
    <row r="70" spans="1:227" s="76" customFormat="1" ht="15" x14ac:dyDescent="0.25">
      <c r="A70" s="268"/>
      <c r="B70" s="237"/>
      <c r="C70" s="648" t="s">
        <v>106</v>
      </c>
      <c r="D70" s="648"/>
      <c r="E70" s="648"/>
      <c r="F70" s="648"/>
      <c r="G70" s="648"/>
      <c r="H70" s="648"/>
      <c r="I70" s="648"/>
      <c r="J70" s="648"/>
      <c r="K70" s="648"/>
      <c r="L70" s="648"/>
      <c r="M70" s="648"/>
      <c r="N70" s="648"/>
      <c r="O70" s="648"/>
      <c r="P70" s="285">
        <v>169378.3</v>
      </c>
      <c r="Q70" s="280"/>
      <c r="R70" s="281"/>
      <c r="GO70" s="226"/>
      <c r="GP70" s="235"/>
      <c r="GQ70" s="235"/>
      <c r="GR70" s="235"/>
      <c r="GS70" s="235"/>
      <c r="GT70" s="235"/>
      <c r="GV70" s="550"/>
      <c r="GW70" s="550"/>
      <c r="GX70" s="550"/>
      <c r="GY70" s="267"/>
      <c r="GZ70" s="235"/>
      <c r="HA70" s="550"/>
      <c r="HB70" s="550"/>
      <c r="HC70" s="235"/>
      <c r="HR70" s="284"/>
      <c r="HS70" s="286" t="s">
        <v>106</v>
      </c>
    </row>
    <row r="71" spans="1:227" s="76" customFormat="1" ht="15" x14ac:dyDescent="0.25">
      <c r="A71" s="268"/>
      <c r="B71" s="237"/>
      <c r="C71" s="648" t="s">
        <v>107</v>
      </c>
      <c r="D71" s="648"/>
      <c r="E71" s="648"/>
      <c r="F71" s="648"/>
      <c r="G71" s="648"/>
      <c r="H71" s="648"/>
      <c r="I71" s="648"/>
      <c r="J71" s="648"/>
      <c r="K71" s="648"/>
      <c r="L71" s="648"/>
      <c r="M71" s="648"/>
      <c r="N71" s="648"/>
      <c r="O71" s="648"/>
      <c r="P71" s="285">
        <v>11099.52</v>
      </c>
      <c r="Q71" s="280"/>
      <c r="R71" s="281"/>
      <c r="GO71" s="226"/>
      <c r="GP71" s="235"/>
      <c r="GQ71" s="235"/>
      <c r="GR71" s="235"/>
      <c r="GS71" s="235"/>
      <c r="GT71" s="235"/>
      <c r="GV71" s="550"/>
      <c r="GW71" s="550"/>
      <c r="GX71" s="550"/>
      <c r="GY71" s="267"/>
      <c r="GZ71" s="235"/>
      <c r="HA71" s="550"/>
      <c r="HB71" s="550"/>
      <c r="HC71" s="235"/>
      <c r="HR71" s="284"/>
      <c r="HS71" s="286" t="s">
        <v>107</v>
      </c>
    </row>
    <row r="72" spans="1:227" s="76" customFormat="1" ht="15" x14ac:dyDescent="0.25">
      <c r="A72" s="268"/>
      <c r="B72" s="237"/>
      <c r="C72" s="648" t="s">
        <v>108</v>
      </c>
      <c r="D72" s="648"/>
      <c r="E72" s="648"/>
      <c r="F72" s="648"/>
      <c r="G72" s="648"/>
      <c r="H72" s="648"/>
      <c r="I72" s="648"/>
      <c r="J72" s="648"/>
      <c r="K72" s="648"/>
      <c r="L72" s="648"/>
      <c r="M72" s="648"/>
      <c r="N72" s="648"/>
      <c r="O72" s="648"/>
      <c r="P72" s="285">
        <v>3744.18</v>
      </c>
      <c r="Q72" s="280"/>
      <c r="R72" s="281"/>
      <c r="GO72" s="226"/>
      <c r="GP72" s="235"/>
      <c r="GQ72" s="235"/>
      <c r="GR72" s="235"/>
      <c r="GS72" s="235"/>
      <c r="GT72" s="235"/>
      <c r="GV72" s="550"/>
      <c r="GW72" s="550"/>
      <c r="GX72" s="550"/>
      <c r="GY72" s="267"/>
      <c r="GZ72" s="235"/>
      <c r="HA72" s="550"/>
      <c r="HB72" s="550"/>
      <c r="HC72" s="235"/>
      <c r="HR72" s="284"/>
      <c r="HS72" s="286" t="s">
        <v>108</v>
      </c>
    </row>
    <row r="73" spans="1:227" s="76" customFormat="1" ht="15" x14ac:dyDescent="0.25">
      <c r="A73" s="268"/>
      <c r="B73" s="237"/>
      <c r="C73" s="648" t="s">
        <v>109</v>
      </c>
      <c r="D73" s="648"/>
      <c r="E73" s="648"/>
      <c r="F73" s="648"/>
      <c r="G73" s="648"/>
      <c r="H73" s="648"/>
      <c r="I73" s="648"/>
      <c r="J73" s="648"/>
      <c r="K73" s="648"/>
      <c r="L73" s="648"/>
      <c r="M73" s="648"/>
      <c r="N73" s="648"/>
      <c r="O73" s="648"/>
      <c r="P73" s="285">
        <v>2938.61</v>
      </c>
      <c r="Q73" s="280"/>
      <c r="R73" s="281"/>
      <c r="GO73" s="226"/>
      <c r="GP73" s="235"/>
      <c r="GQ73" s="235"/>
      <c r="GR73" s="235"/>
      <c r="GS73" s="235"/>
      <c r="GT73" s="235"/>
      <c r="GV73" s="550"/>
      <c r="GW73" s="550"/>
      <c r="GX73" s="550"/>
      <c r="GY73" s="267"/>
      <c r="GZ73" s="235"/>
      <c r="HA73" s="550"/>
      <c r="HB73" s="550"/>
      <c r="HC73" s="235"/>
      <c r="HR73" s="284"/>
      <c r="HS73" s="286" t="s">
        <v>109</v>
      </c>
    </row>
    <row r="74" spans="1:227" s="76" customFormat="1" ht="15" x14ac:dyDescent="0.25">
      <c r="A74" s="268"/>
      <c r="B74" s="237"/>
      <c r="C74" s="648" t="s">
        <v>172</v>
      </c>
      <c r="D74" s="648"/>
      <c r="E74" s="648"/>
      <c r="F74" s="648"/>
      <c r="G74" s="648"/>
      <c r="H74" s="648"/>
      <c r="I74" s="648"/>
      <c r="J74" s="648"/>
      <c r="K74" s="648"/>
      <c r="L74" s="648"/>
      <c r="M74" s="648"/>
      <c r="N74" s="648"/>
      <c r="O74" s="648"/>
      <c r="P74" s="285">
        <v>431263.31</v>
      </c>
      <c r="Q74" s="280"/>
      <c r="R74" s="281"/>
      <c r="GO74" s="226"/>
      <c r="GP74" s="235"/>
      <c r="GQ74" s="235"/>
      <c r="GR74" s="235"/>
      <c r="GS74" s="235"/>
      <c r="GT74" s="235"/>
      <c r="GV74" s="550"/>
      <c r="GW74" s="550"/>
      <c r="GX74" s="550"/>
      <c r="GY74" s="267"/>
      <c r="GZ74" s="235"/>
      <c r="HA74" s="550"/>
      <c r="HB74" s="550"/>
      <c r="HC74" s="235"/>
      <c r="HR74" s="284"/>
      <c r="HS74" s="286" t="s">
        <v>172</v>
      </c>
    </row>
    <row r="75" spans="1:227" s="76" customFormat="1" ht="15" x14ac:dyDescent="0.25">
      <c r="A75" s="268"/>
      <c r="B75" s="237"/>
      <c r="C75" s="648" t="s">
        <v>105</v>
      </c>
      <c r="D75" s="648"/>
      <c r="E75" s="648"/>
      <c r="F75" s="648"/>
      <c r="G75" s="648"/>
      <c r="H75" s="648"/>
      <c r="I75" s="648"/>
      <c r="J75" s="648"/>
      <c r="K75" s="648"/>
      <c r="L75" s="648"/>
      <c r="M75" s="648"/>
      <c r="N75" s="648"/>
      <c r="O75" s="648"/>
      <c r="P75" s="287"/>
      <c r="Q75" s="280"/>
      <c r="R75" s="281"/>
      <c r="GO75" s="226"/>
      <c r="GP75" s="235"/>
      <c r="GQ75" s="235"/>
      <c r="GR75" s="235"/>
      <c r="GS75" s="235"/>
      <c r="GT75" s="235"/>
      <c r="GV75" s="550"/>
      <c r="GW75" s="550"/>
      <c r="GX75" s="550"/>
      <c r="GY75" s="267"/>
      <c r="GZ75" s="235"/>
      <c r="HA75" s="550"/>
      <c r="HB75" s="550"/>
      <c r="HC75" s="235"/>
      <c r="HR75" s="284"/>
      <c r="HS75" s="286" t="s">
        <v>105</v>
      </c>
    </row>
    <row r="76" spans="1:227" s="76" customFormat="1" ht="15" x14ac:dyDescent="0.25">
      <c r="A76" s="268"/>
      <c r="B76" s="237"/>
      <c r="C76" s="648" t="s">
        <v>166</v>
      </c>
      <c r="D76" s="648"/>
      <c r="E76" s="648"/>
      <c r="F76" s="648"/>
      <c r="G76" s="648"/>
      <c r="H76" s="648"/>
      <c r="I76" s="648"/>
      <c r="J76" s="648"/>
      <c r="K76" s="648"/>
      <c r="L76" s="648"/>
      <c r="M76" s="648"/>
      <c r="N76" s="648"/>
      <c r="O76" s="648"/>
      <c r="P76" s="285">
        <v>169378.3</v>
      </c>
      <c r="Q76" s="280"/>
      <c r="R76" s="281"/>
      <c r="GO76" s="226"/>
      <c r="GP76" s="235"/>
      <c r="GQ76" s="235"/>
      <c r="GR76" s="235"/>
      <c r="GS76" s="235"/>
      <c r="GT76" s="235"/>
      <c r="GV76" s="550"/>
      <c r="GW76" s="550"/>
      <c r="GX76" s="550"/>
      <c r="GY76" s="267"/>
      <c r="GZ76" s="235"/>
      <c r="HA76" s="550"/>
      <c r="HB76" s="550"/>
      <c r="HC76" s="235"/>
      <c r="HR76" s="284"/>
      <c r="HS76" s="286" t="s">
        <v>166</v>
      </c>
    </row>
    <row r="77" spans="1:227" s="76" customFormat="1" ht="15" x14ac:dyDescent="0.25">
      <c r="A77" s="268"/>
      <c r="B77" s="237"/>
      <c r="C77" s="648" t="s">
        <v>167</v>
      </c>
      <c r="D77" s="648"/>
      <c r="E77" s="648"/>
      <c r="F77" s="648"/>
      <c r="G77" s="648"/>
      <c r="H77" s="648"/>
      <c r="I77" s="648"/>
      <c r="J77" s="648"/>
      <c r="K77" s="648"/>
      <c r="L77" s="648"/>
      <c r="M77" s="648"/>
      <c r="N77" s="648"/>
      <c r="O77" s="648"/>
      <c r="P77" s="285">
        <v>11099.52</v>
      </c>
      <c r="Q77" s="280"/>
      <c r="R77" s="281"/>
      <c r="GO77" s="226"/>
      <c r="GP77" s="235"/>
      <c r="GQ77" s="235"/>
      <c r="GR77" s="235"/>
      <c r="GS77" s="235"/>
      <c r="GT77" s="235"/>
      <c r="GV77" s="550"/>
      <c r="GW77" s="550"/>
      <c r="GX77" s="550"/>
      <c r="GY77" s="267"/>
      <c r="GZ77" s="235"/>
      <c r="HA77" s="550"/>
      <c r="HB77" s="550"/>
      <c r="HC77" s="235"/>
      <c r="HR77" s="284"/>
      <c r="HS77" s="286" t="s">
        <v>167</v>
      </c>
    </row>
    <row r="78" spans="1:227" s="76" customFormat="1" ht="15" x14ac:dyDescent="0.25">
      <c r="A78" s="268"/>
      <c r="B78" s="237"/>
      <c r="C78" s="648" t="s">
        <v>168</v>
      </c>
      <c r="D78" s="648"/>
      <c r="E78" s="648"/>
      <c r="F78" s="648"/>
      <c r="G78" s="648"/>
      <c r="H78" s="648"/>
      <c r="I78" s="648"/>
      <c r="J78" s="648"/>
      <c r="K78" s="648"/>
      <c r="L78" s="648"/>
      <c r="M78" s="648"/>
      <c r="N78" s="648"/>
      <c r="O78" s="648"/>
      <c r="P78" s="285">
        <v>3744.18</v>
      </c>
      <c r="Q78" s="280"/>
      <c r="R78" s="281"/>
      <c r="GO78" s="226"/>
      <c r="GP78" s="235"/>
      <c r="GQ78" s="235"/>
      <c r="GR78" s="235"/>
      <c r="GS78" s="235"/>
      <c r="GT78" s="235"/>
      <c r="GV78" s="550"/>
      <c r="GW78" s="550"/>
      <c r="GX78" s="550"/>
      <c r="GY78" s="267"/>
      <c r="GZ78" s="235"/>
      <c r="HA78" s="550"/>
      <c r="HB78" s="550"/>
      <c r="HC78" s="235"/>
      <c r="HR78" s="284"/>
      <c r="HS78" s="286" t="s">
        <v>168</v>
      </c>
    </row>
    <row r="79" spans="1:227" s="76" customFormat="1" ht="15" x14ac:dyDescent="0.25">
      <c r="A79" s="268"/>
      <c r="B79" s="237"/>
      <c r="C79" s="648" t="s">
        <v>169</v>
      </c>
      <c r="D79" s="648"/>
      <c r="E79" s="648"/>
      <c r="F79" s="648"/>
      <c r="G79" s="648"/>
      <c r="H79" s="648"/>
      <c r="I79" s="648"/>
      <c r="J79" s="648"/>
      <c r="K79" s="648"/>
      <c r="L79" s="648"/>
      <c r="M79" s="648"/>
      <c r="N79" s="648"/>
      <c r="O79" s="648"/>
      <c r="P79" s="285">
        <v>2938.61</v>
      </c>
      <c r="Q79" s="280"/>
      <c r="R79" s="281"/>
      <c r="GO79" s="226"/>
      <c r="GP79" s="235"/>
      <c r="GQ79" s="235"/>
      <c r="GR79" s="235"/>
      <c r="GS79" s="235"/>
      <c r="GT79" s="235"/>
      <c r="GV79" s="550"/>
      <c r="GW79" s="550"/>
      <c r="GX79" s="550"/>
      <c r="GY79" s="267"/>
      <c r="GZ79" s="235"/>
      <c r="HA79" s="550"/>
      <c r="HB79" s="550"/>
      <c r="HC79" s="235"/>
      <c r="HR79" s="284"/>
      <c r="HS79" s="286" t="s">
        <v>169</v>
      </c>
    </row>
    <row r="80" spans="1:227" s="76" customFormat="1" ht="15" x14ac:dyDescent="0.25">
      <c r="A80" s="268"/>
      <c r="B80" s="237"/>
      <c r="C80" s="648" t="s">
        <v>170</v>
      </c>
      <c r="D80" s="648"/>
      <c r="E80" s="648"/>
      <c r="F80" s="648"/>
      <c r="G80" s="648"/>
      <c r="H80" s="648"/>
      <c r="I80" s="648"/>
      <c r="J80" s="648"/>
      <c r="K80" s="648"/>
      <c r="L80" s="648"/>
      <c r="M80" s="648"/>
      <c r="N80" s="648"/>
      <c r="O80" s="648"/>
      <c r="P80" s="285">
        <v>159272.68</v>
      </c>
      <c r="Q80" s="280"/>
      <c r="R80" s="281"/>
      <c r="GO80" s="226"/>
      <c r="GP80" s="235"/>
      <c r="GQ80" s="235"/>
      <c r="GR80" s="235"/>
      <c r="GS80" s="235"/>
      <c r="GT80" s="235"/>
      <c r="GV80" s="550"/>
      <c r="GW80" s="550"/>
      <c r="GX80" s="550"/>
      <c r="GY80" s="267"/>
      <c r="GZ80" s="235"/>
      <c r="HA80" s="550"/>
      <c r="HB80" s="550"/>
      <c r="HC80" s="235"/>
      <c r="HR80" s="284"/>
      <c r="HS80" s="286" t="s">
        <v>170</v>
      </c>
    </row>
    <row r="81" spans="1:231" s="76" customFormat="1" ht="15" x14ac:dyDescent="0.25">
      <c r="A81" s="268"/>
      <c r="B81" s="237"/>
      <c r="C81" s="648" t="s">
        <v>171</v>
      </c>
      <c r="D81" s="648"/>
      <c r="E81" s="648"/>
      <c r="F81" s="648"/>
      <c r="G81" s="648"/>
      <c r="H81" s="648"/>
      <c r="I81" s="648"/>
      <c r="J81" s="648"/>
      <c r="K81" s="648"/>
      <c r="L81" s="648"/>
      <c r="M81" s="648"/>
      <c r="N81" s="648"/>
      <c r="O81" s="648"/>
      <c r="P81" s="285">
        <v>84830.02</v>
      </c>
      <c r="Q81" s="280"/>
      <c r="R81" s="281"/>
      <c r="GO81" s="226"/>
      <c r="GP81" s="235"/>
      <c r="GQ81" s="235"/>
      <c r="GR81" s="235"/>
      <c r="GS81" s="235"/>
      <c r="GT81" s="235"/>
      <c r="GV81" s="550"/>
      <c r="GW81" s="550"/>
      <c r="GX81" s="550"/>
      <c r="GY81" s="267"/>
      <c r="GZ81" s="235"/>
      <c r="HA81" s="550"/>
      <c r="HB81" s="550"/>
      <c r="HC81" s="235"/>
      <c r="HR81" s="284"/>
      <c r="HS81" s="286" t="s">
        <v>171</v>
      </c>
    </row>
    <row r="82" spans="1:231" s="76" customFormat="1" ht="15" x14ac:dyDescent="0.25">
      <c r="A82" s="268"/>
      <c r="B82" s="237"/>
      <c r="C82" s="648" t="s">
        <v>751</v>
      </c>
      <c r="D82" s="648"/>
      <c r="E82" s="648"/>
      <c r="F82" s="648"/>
      <c r="G82" s="648"/>
      <c r="H82" s="648"/>
      <c r="I82" s="648"/>
      <c r="J82" s="648"/>
      <c r="K82" s="648"/>
      <c r="L82" s="648"/>
      <c r="M82" s="648"/>
      <c r="N82" s="648"/>
      <c r="O82" s="648"/>
      <c r="P82" s="285">
        <v>6803278.6900000004</v>
      </c>
      <c r="Q82" s="280"/>
      <c r="R82" s="281"/>
      <c r="GO82" s="226"/>
      <c r="GP82" s="235"/>
      <c r="GQ82" s="235"/>
      <c r="GR82" s="235"/>
      <c r="GS82" s="235"/>
      <c r="GT82" s="235"/>
      <c r="GV82" s="550"/>
      <c r="GW82" s="550"/>
      <c r="GX82" s="550"/>
      <c r="GY82" s="267"/>
      <c r="GZ82" s="235"/>
      <c r="HA82" s="550"/>
      <c r="HB82" s="550"/>
      <c r="HC82" s="235"/>
      <c r="HR82" s="284"/>
      <c r="HS82" s="286" t="s">
        <v>751</v>
      </c>
    </row>
    <row r="83" spans="1:231" s="76" customFormat="1" ht="15" x14ac:dyDescent="0.25">
      <c r="A83" s="268"/>
      <c r="B83" s="237"/>
      <c r="C83" s="648" t="s">
        <v>114</v>
      </c>
      <c r="D83" s="648"/>
      <c r="E83" s="648"/>
      <c r="F83" s="648"/>
      <c r="G83" s="648"/>
      <c r="H83" s="648"/>
      <c r="I83" s="648"/>
      <c r="J83" s="648"/>
      <c r="K83" s="648"/>
      <c r="L83" s="648"/>
      <c r="M83" s="648"/>
      <c r="N83" s="648"/>
      <c r="O83" s="648"/>
      <c r="P83" s="285">
        <v>173122.48</v>
      </c>
      <c r="Q83" s="280"/>
      <c r="R83" s="281"/>
      <c r="GO83" s="226"/>
      <c r="GP83" s="235"/>
      <c r="GQ83" s="235"/>
      <c r="GR83" s="235"/>
      <c r="GS83" s="235"/>
      <c r="GT83" s="235"/>
      <c r="GV83" s="550"/>
      <c r="GW83" s="550"/>
      <c r="GX83" s="550"/>
      <c r="GY83" s="267"/>
      <c r="GZ83" s="235"/>
      <c r="HA83" s="550"/>
      <c r="HB83" s="550"/>
      <c r="HC83" s="235"/>
      <c r="HR83" s="284"/>
      <c r="HS83" s="286" t="s">
        <v>114</v>
      </c>
    </row>
    <row r="84" spans="1:231" s="76" customFormat="1" ht="15" x14ac:dyDescent="0.25">
      <c r="A84" s="268"/>
      <c r="B84" s="237"/>
      <c r="C84" s="648" t="s">
        <v>115</v>
      </c>
      <c r="D84" s="648"/>
      <c r="E84" s="648"/>
      <c r="F84" s="648"/>
      <c r="G84" s="648"/>
      <c r="H84" s="648"/>
      <c r="I84" s="648"/>
      <c r="J84" s="648"/>
      <c r="K84" s="648"/>
      <c r="L84" s="648"/>
      <c r="M84" s="648"/>
      <c r="N84" s="648"/>
      <c r="O84" s="648"/>
      <c r="P84" s="285">
        <v>159272.68</v>
      </c>
      <c r="Q84" s="280"/>
      <c r="R84" s="281"/>
      <c r="GO84" s="226"/>
      <c r="GP84" s="235"/>
      <c r="GQ84" s="235"/>
      <c r="GR84" s="235"/>
      <c r="GS84" s="235"/>
      <c r="GT84" s="235"/>
      <c r="GV84" s="550"/>
      <c r="GW84" s="550"/>
      <c r="GX84" s="550"/>
      <c r="GY84" s="267"/>
      <c r="GZ84" s="235"/>
      <c r="HA84" s="550"/>
      <c r="HB84" s="550"/>
      <c r="HC84" s="235"/>
      <c r="HR84" s="284"/>
      <c r="HS84" s="286" t="s">
        <v>115</v>
      </c>
    </row>
    <row r="85" spans="1:231" s="76" customFormat="1" ht="15" x14ac:dyDescent="0.25">
      <c r="A85" s="268"/>
      <c r="B85" s="237"/>
      <c r="C85" s="648" t="s">
        <v>116</v>
      </c>
      <c r="D85" s="648"/>
      <c r="E85" s="648"/>
      <c r="F85" s="648"/>
      <c r="G85" s="648"/>
      <c r="H85" s="648"/>
      <c r="I85" s="648"/>
      <c r="J85" s="648"/>
      <c r="K85" s="648"/>
      <c r="L85" s="648"/>
      <c r="M85" s="648"/>
      <c r="N85" s="648"/>
      <c r="O85" s="648"/>
      <c r="P85" s="285">
        <v>84830.02</v>
      </c>
      <c r="Q85" s="280"/>
      <c r="R85" s="281"/>
      <c r="GO85" s="226"/>
      <c r="GP85" s="235"/>
      <c r="GQ85" s="235"/>
      <c r="GR85" s="235"/>
      <c r="GS85" s="235"/>
      <c r="GT85" s="235"/>
      <c r="GV85" s="550"/>
      <c r="GW85" s="550"/>
      <c r="GX85" s="550"/>
      <c r="GY85" s="267"/>
      <c r="GZ85" s="235"/>
      <c r="HA85" s="550"/>
      <c r="HB85" s="550"/>
      <c r="HC85" s="235"/>
      <c r="HR85" s="284"/>
      <c r="HS85" s="286" t="s">
        <v>116</v>
      </c>
    </row>
    <row r="86" spans="1:231" s="76" customFormat="1" ht="15" x14ac:dyDescent="0.25">
      <c r="A86" s="268"/>
      <c r="B86" s="282"/>
      <c r="C86" s="650" t="s">
        <v>383</v>
      </c>
      <c r="D86" s="650"/>
      <c r="E86" s="650"/>
      <c r="F86" s="650"/>
      <c r="G86" s="650"/>
      <c r="H86" s="650"/>
      <c r="I86" s="650"/>
      <c r="J86" s="650"/>
      <c r="K86" s="650"/>
      <c r="L86" s="650"/>
      <c r="M86" s="650"/>
      <c r="N86" s="650"/>
      <c r="O86" s="650"/>
      <c r="P86" s="288">
        <v>7234542</v>
      </c>
      <c r="Q86" s="280"/>
      <c r="R86" s="281"/>
      <c r="GO86" s="226"/>
      <c r="GP86" s="235"/>
      <c r="GQ86" s="235"/>
      <c r="GR86" s="235"/>
      <c r="GS86" s="235"/>
      <c r="GT86" s="235"/>
      <c r="GV86" s="550"/>
      <c r="GW86" s="550"/>
      <c r="GX86" s="550"/>
      <c r="GY86" s="267"/>
      <c r="GZ86" s="235"/>
      <c r="HA86" s="550"/>
      <c r="HB86" s="550"/>
      <c r="HC86" s="235"/>
      <c r="HR86" s="284"/>
      <c r="HT86" s="284" t="s">
        <v>383</v>
      </c>
    </row>
    <row r="87" spans="1:231" s="76" customFormat="1" ht="15" x14ac:dyDescent="0.25">
      <c r="A87" s="268"/>
      <c r="B87" s="237"/>
      <c r="C87" s="648" t="s">
        <v>384</v>
      </c>
      <c r="D87" s="648"/>
      <c r="E87" s="648"/>
      <c r="F87" s="648"/>
      <c r="G87" s="648"/>
      <c r="H87" s="648"/>
      <c r="I87" s="648"/>
      <c r="J87" s="648"/>
      <c r="K87" s="648"/>
      <c r="L87" s="648"/>
      <c r="M87" s="648"/>
      <c r="N87" s="648"/>
      <c r="O87" s="648"/>
      <c r="P87" s="287"/>
      <c r="Q87" s="280"/>
      <c r="R87" s="281"/>
      <c r="GO87" s="226"/>
      <c r="GP87" s="235"/>
      <c r="GQ87" s="235"/>
      <c r="GR87" s="235"/>
      <c r="GS87" s="235"/>
      <c r="GT87" s="235"/>
      <c r="GV87" s="550"/>
      <c r="GW87" s="550"/>
      <c r="GX87" s="550"/>
      <c r="GY87" s="267"/>
      <c r="GZ87" s="235"/>
      <c r="HA87" s="550"/>
      <c r="HB87" s="550"/>
      <c r="HC87" s="235"/>
      <c r="HR87" s="284"/>
      <c r="HS87" s="286" t="s">
        <v>384</v>
      </c>
      <c r="HT87" s="284"/>
    </row>
    <row r="88" spans="1:231" s="76" customFormat="1" ht="15" x14ac:dyDescent="0.25">
      <c r="A88" s="268"/>
      <c r="B88" s="237"/>
      <c r="C88" s="648" t="s">
        <v>750</v>
      </c>
      <c r="D88" s="648"/>
      <c r="E88" s="648"/>
      <c r="F88" s="648"/>
      <c r="G88" s="648"/>
      <c r="H88" s="648"/>
      <c r="I88" s="648"/>
      <c r="J88" s="648"/>
      <c r="K88" s="648"/>
      <c r="L88" s="648"/>
      <c r="M88" s="648"/>
      <c r="N88" s="648"/>
      <c r="O88" s="648"/>
      <c r="P88" s="285">
        <v>6803278.6900000004</v>
      </c>
      <c r="Q88" s="280"/>
      <c r="R88" s="281"/>
      <c r="GO88" s="226"/>
      <c r="GP88" s="235"/>
      <c r="GQ88" s="235"/>
      <c r="GR88" s="235"/>
      <c r="GS88" s="235"/>
      <c r="GT88" s="235"/>
      <c r="GV88" s="550"/>
      <c r="GW88" s="550"/>
      <c r="GX88" s="550"/>
      <c r="GY88" s="267"/>
      <c r="GZ88" s="235"/>
      <c r="HA88" s="550"/>
      <c r="HB88" s="550"/>
      <c r="HC88" s="235"/>
      <c r="HR88" s="284"/>
      <c r="HS88" s="286" t="s">
        <v>750</v>
      </c>
      <c r="HT88" s="284"/>
    </row>
    <row r="89" spans="1:231" s="76" customFormat="1" ht="15" x14ac:dyDescent="0.25">
      <c r="A89" s="268"/>
      <c r="B89" s="237"/>
      <c r="C89" s="648" t="s">
        <v>385</v>
      </c>
      <c r="D89" s="648"/>
      <c r="E89" s="648"/>
      <c r="F89" s="648"/>
      <c r="G89" s="648"/>
      <c r="H89" s="648"/>
      <c r="I89" s="648"/>
      <c r="J89" s="648"/>
      <c r="K89" s="289" t="s">
        <v>386</v>
      </c>
      <c r="L89" s="556"/>
      <c r="M89" s="556"/>
      <c r="O89" s="291"/>
      <c r="P89" s="287"/>
      <c r="Q89" s="280"/>
      <c r="R89" s="281"/>
      <c r="GO89" s="226"/>
      <c r="GP89" s="235"/>
      <c r="GQ89" s="235"/>
      <c r="GR89" s="235"/>
      <c r="GS89" s="235"/>
      <c r="GT89" s="235"/>
      <c r="GV89" s="550"/>
      <c r="GW89" s="550"/>
      <c r="GX89" s="550"/>
      <c r="GY89" s="267"/>
      <c r="GZ89" s="235"/>
      <c r="HA89" s="550"/>
      <c r="HB89" s="550"/>
      <c r="HC89" s="235"/>
      <c r="HR89" s="284"/>
      <c r="HT89" s="284"/>
      <c r="HU89" s="286" t="s">
        <v>385</v>
      </c>
    </row>
    <row r="90" spans="1:231" s="76" customFormat="1" ht="15" x14ac:dyDescent="0.25">
      <c r="A90" s="268"/>
      <c r="B90" s="237"/>
      <c r="C90" s="648" t="s">
        <v>387</v>
      </c>
      <c r="D90" s="648"/>
      <c r="E90" s="648"/>
      <c r="F90" s="648"/>
      <c r="G90" s="648"/>
      <c r="H90" s="648"/>
      <c r="I90" s="648"/>
      <c r="J90" s="648"/>
      <c r="K90" s="289" t="s">
        <v>388</v>
      </c>
      <c r="L90" s="556"/>
      <c r="M90" s="556"/>
      <c r="O90" s="291"/>
      <c r="P90" s="287"/>
      <c r="Q90" s="280"/>
      <c r="R90" s="281"/>
      <c r="GO90" s="226"/>
      <c r="GP90" s="235"/>
      <c r="GQ90" s="235"/>
      <c r="GR90" s="235"/>
      <c r="GS90" s="235"/>
      <c r="GT90" s="235"/>
      <c r="GV90" s="550"/>
      <c r="GW90" s="550"/>
      <c r="GX90" s="550"/>
      <c r="GY90" s="267"/>
      <c r="GZ90" s="235"/>
      <c r="HA90" s="550"/>
      <c r="HB90" s="550"/>
      <c r="HC90" s="235"/>
      <c r="HR90" s="284"/>
      <c r="HT90" s="284"/>
      <c r="HU90" s="286" t="s">
        <v>387</v>
      </c>
    </row>
    <row r="91" spans="1:231" s="76" customFormat="1" ht="1.5" customHeight="1" x14ac:dyDescent="0.25">
      <c r="A91" s="292"/>
      <c r="B91" s="293"/>
      <c r="C91" s="293"/>
      <c r="D91" s="293"/>
      <c r="E91" s="293"/>
      <c r="F91" s="293"/>
      <c r="G91" s="293"/>
      <c r="H91" s="293"/>
      <c r="I91" s="293"/>
      <c r="J91" s="293"/>
      <c r="K91" s="293"/>
      <c r="L91" s="293"/>
      <c r="M91" s="293"/>
      <c r="N91" s="210"/>
      <c r="O91" s="294"/>
      <c r="P91" s="295"/>
      <c r="Q91" s="280"/>
      <c r="R91" s="281"/>
    </row>
    <row r="92" spans="1:231" s="76" customFormat="1" ht="15" x14ac:dyDescent="0.25">
      <c r="A92" s="268"/>
      <c r="B92" s="282"/>
      <c r="C92" s="650" t="s">
        <v>112</v>
      </c>
      <c r="D92" s="650"/>
      <c r="E92" s="650"/>
      <c r="F92" s="650"/>
      <c r="G92" s="650"/>
      <c r="H92" s="650"/>
      <c r="I92" s="650"/>
      <c r="J92" s="650"/>
      <c r="K92" s="650"/>
      <c r="L92" s="650"/>
      <c r="M92" s="650"/>
      <c r="N92" s="650"/>
      <c r="O92" s="650"/>
      <c r="P92" s="283"/>
      <c r="Q92" s="280"/>
      <c r="R92" s="281"/>
      <c r="HV92" s="284" t="s">
        <v>112</v>
      </c>
    </row>
    <row r="93" spans="1:231" s="76" customFormat="1" ht="15" x14ac:dyDescent="0.25">
      <c r="A93" s="268"/>
      <c r="B93" s="237"/>
      <c r="C93" s="648" t="s">
        <v>113</v>
      </c>
      <c r="D93" s="648"/>
      <c r="E93" s="648"/>
      <c r="F93" s="648"/>
      <c r="G93" s="648"/>
      <c r="H93" s="648"/>
      <c r="I93" s="648"/>
      <c r="J93" s="648"/>
      <c r="K93" s="648"/>
      <c r="L93" s="648"/>
      <c r="M93" s="648"/>
      <c r="N93" s="648"/>
      <c r="O93" s="648"/>
      <c r="P93" s="285">
        <v>187160.61</v>
      </c>
      <c r="Q93" s="296"/>
      <c r="R93" s="297"/>
      <c r="HV93" s="284"/>
      <c r="HW93" s="286" t="s">
        <v>113</v>
      </c>
    </row>
    <row r="94" spans="1:231" s="76" customFormat="1" ht="15" x14ac:dyDescent="0.25">
      <c r="A94" s="268"/>
      <c r="B94" s="237"/>
      <c r="C94" s="648" t="s">
        <v>105</v>
      </c>
      <c r="D94" s="648"/>
      <c r="E94" s="648"/>
      <c r="F94" s="648"/>
      <c r="G94" s="648"/>
      <c r="H94" s="648"/>
      <c r="I94" s="648"/>
      <c r="J94" s="648"/>
      <c r="K94" s="648"/>
      <c r="L94" s="648"/>
      <c r="M94" s="648"/>
      <c r="N94" s="648"/>
      <c r="O94" s="648"/>
      <c r="P94" s="287"/>
      <c r="Q94" s="296"/>
      <c r="R94" s="297"/>
      <c r="HV94" s="284"/>
      <c r="HW94" s="286" t="s">
        <v>105</v>
      </c>
    </row>
    <row r="95" spans="1:231" s="76" customFormat="1" ht="15" x14ac:dyDescent="0.25">
      <c r="A95" s="268"/>
      <c r="B95" s="237"/>
      <c r="C95" s="648" t="s">
        <v>106</v>
      </c>
      <c r="D95" s="648"/>
      <c r="E95" s="648"/>
      <c r="F95" s="648"/>
      <c r="G95" s="648"/>
      <c r="H95" s="648"/>
      <c r="I95" s="648"/>
      <c r="J95" s="648"/>
      <c r="K95" s="648"/>
      <c r="L95" s="648"/>
      <c r="M95" s="648"/>
      <c r="N95" s="648"/>
      <c r="O95" s="648"/>
      <c r="P95" s="285">
        <v>169378.3</v>
      </c>
      <c r="Q95" s="296"/>
      <c r="R95" s="297"/>
      <c r="HV95" s="284"/>
      <c r="HW95" s="286" t="s">
        <v>106</v>
      </c>
    </row>
    <row r="96" spans="1:231" s="76" customFormat="1" ht="15" x14ac:dyDescent="0.25">
      <c r="A96" s="268"/>
      <c r="B96" s="237"/>
      <c r="C96" s="648" t="s">
        <v>107</v>
      </c>
      <c r="D96" s="648"/>
      <c r="E96" s="648"/>
      <c r="F96" s="648"/>
      <c r="G96" s="648"/>
      <c r="H96" s="648"/>
      <c r="I96" s="648"/>
      <c r="J96" s="648"/>
      <c r="K96" s="648"/>
      <c r="L96" s="648"/>
      <c r="M96" s="648"/>
      <c r="N96" s="648"/>
      <c r="O96" s="648"/>
      <c r="P96" s="285">
        <v>11099.52</v>
      </c>
      <c r="Q96" s="296"/>
      <c r="R96" s="297"/>
      <c r="HV96" s="284"/>
      <c r="HW96" s="286" t="s">
        <v>107</v>
      </c>
    </row>
    <row r="97" spans="1:232" s="76" customFormat="1" ht="15" x14ac:dyDescent="0.25">
      <c r="A97" s="268"/>
      <c r="B97" s="237"/>
      <c r="C97" s="648" t="s">
        <v>108</v>
      </c>
      <c r="D97" s="648"/>
      <c r="E97" s="648"/>
      <c r="F97" s="648"/>
      <c r="G97" s="648"/>
      <c r="H97" s="648"/>
      <c r="I97" s="648"/>
      <c r="J97" s="648"/>
      <c r="K97" s="648"/>
      <c r="L97" s="648"/>
      <c r="M97" s="648"/>
      <c r="N97" s="648"/>
      <c r="O97" s="648"/>
      <c r="P97" s="285">
        <v>3744.18</v>
      </c>
      <c r="Q97" s="296"/>
      <c r="R97" s="297"/>
      <c r="HV97" s="284"/>
      <c r="HW97" s="286" t="s">
        <v>108</v>
      </c>
    </row>
    <row r="98" spans="1:232" s="76" customFormat="1" ht="15" x14ac:dyDescent="0.25">
      <c r="A98" s="268"/>
      <c r="B98" s="237"/>
      <c r="C98" s="648" t="s">
        <v>109</v>
      </c>
      <c r="D98" s="648"/>
      <c r="E98" s="648"/>
      <c r="F98" s="648"/>
      <c r="G98" s="648"/>
      <c r="H98" s="648"/>
      <c r="I98" s="648"/>
      <c r="J98" s="648"/>
      <c r="K98" s="648"/>
      <c r="L98" s="648"/>
      <c r="M98" s="648"/>
      <c r="N98" s="648"/>
      <c r="O98" s="648"/>
      <c r="P98" s="285">
        <v>2938.61</v>
      </c>
      <c r="Q98" s="296"/>
      <c r="R98" s="297"/>
      <c r="HV98" s="284"/>
      <c r="HW98" s="286" t="s">
        <v>109</v>
      </c>
    </row>
    <row r="99" spans="1:232" s="76" customFormat="1" ht="15" x14ac:dyDescent="0.25">
      <c r="A99" s="268"/>
      <c r="B99" s="237"/>
      <c r="C99" s="648" t="s">
        <v>172</v>
      </c>
      <c r="D99" s="648"/>
      <c r="E99" s="648"/>
      <c r="F99" s="648"/>
      <c r="G99" s="648"/>
      <c r="H99" s="648"/>
      <c r="I99" s="648"/>
      <c r="J99" s="648"/>
      <c r="K99" s="648"/>
      <c r="L99" s="648"/>
      <c r="M99" s="648"/>
      <c r="N99" s="648"/>
      <c r="O99" s="648"/>
      <c r="P99" s="285">
        <v>431263.31</v>
      </c>
      <c r="Q99" s="296"/>
      <c r="R99" s="297"/>
      <c r="HV99" s="284"/>
      <c r="HW99" s="286" t="s">
        <v>172</v>
      </c>
    </row>
    <row r="100" spans="1:232" s="76" customFormat="1" ht="15" x14ac:dyDescent="0.25">
      <c r="A100" s="268"/>
      <c r="B100" s="237"/>
      <c r="C100" s="648" t="s">
        <v>105</v>
      </c>
      <c r="D100" s="648"/>
      <c r="E100" s="648"/>
      <c r="F100" s="648"/>
      <c r="G100" s="648"/>
      <c r="H100" s="648"/>
      <c r="I100" s="648"/>
      <c r="J100" s="648"/>
      <c r="K100" s="648"/>
      <c r="L100" s="648"/>
      <c r="M100" s="648"/>
      <c r="N100" s="648"/>
      <c r="O100" s="648"/>
      <c r="P100" s="287"/>
      <c r="Q100" s="296"/>
      <c r="R100" s="297"/>
      <c r="HV100" s="284"/>
      <c r="HW100" s="286" t="s">
        <v>105</v>
      </c>
    </row>
    <row r="101" spans="1:232" s="76" customFormat="1" ht="15" x14ac:dyDescent="0.25">
      <c r="A101" s="268"/>
      <c r="B101" s="237"/>
      <c r="C101" s="648" t="s">
        <v>166</v>
      </c>
      <c r="D101" s="648"/>
      <c r="E101" s="648"/>
      <c r="F101" s="648"/>
      <c r="G101" s="648"/>
      <c r="H101" s="648"/>
      <c r="I101" s="648"/>
      <c r="J101" s="648"/>
      <c r="K101" s="648"/>
      <c r="L101" s="648"/>
      <c r="M101" s="648"/>
      <c r="N101" s="648"/>
      <c r="O101" s="648"/>
      <c r="P101" s="285">
        <v>169378.3</v>
      </c>
      <c r="Q101" s="296"/>
      <c r="R101" s="297"/>
      <c r="HV101" s="284"/>
      <c r="HW101" s="286" t="s">
        <v>166</v>
      </c>
    </row>
    <row r="102" spans="1:232" s="76" customFormat="1" ht="15" x14ac:dyDescent="0.25">
      <c r="A102" s="268"/>
      <c r="B102" s="237"/>
      <c r="C102" s="648" t="s">
        <v>167</v>
      </c>
      <c r="D102" s="648"/>
      <c r="E102" s="648"/>
      <c r="F102" s="648"/>
      <c r="G102" s="648"/>
      <c r="H102" s="648"/>
      <c r="I102" s="648"/>
      <c r="J102" s="648"/>
      <c r="K102" s="648"/>
      <c r="L102" s="648"/>
      <c r="M102" s="648"/>
      <c r="N102" s="648"/>
      <c r="O102" s="648"/>
      <c r="P102" s="285">
        <v>11099.52</v>
      </c>
      <c r="Q102" s="296"/>
      <c r="R102" s="297"/>
      <c r="HV102" s="284"/>
      <c r="HW102" s="286" t="s">
        <v>167</v>
      </c>
    </row>
    <row r="103" spans="1:232" s="76" customFormat="1" ht="15" x14ac:dyDescent="0.25">
      <c r="A103" s="268"/>
      <c r="B103" s="237"/>
      <c r="C103" s="648" t="s">
        <v>168</v>
      </c>
      <c r="D103" s="648"/>
      <c r="E103" s="648"/>
      <c r="F103" s="648"/>
      <c r="G103" s="648"/>
      <c r="H103" s="648"/>
      <c r="I103" s="648"/>
      <c r="J103" s="648"/>
      <c r="K103" s="648"/>
      <c r="L103" s="648"/>
      <c r="M103" s="648"/>
      <c r="N103" s="648"/>
      <c r="O103" s="648"/>
      <c r="P103" s="285">
        <v>3744.18</v>
      </c>
      <c r="Q103" s="296"/>
      <c r="R103" s="297"/>
      <c r="HV103" s="284"/>
      <c r="HW103" s="286" t="s">
        <v>168</v>
      </c>
    </row>
    <row r="104" spans="1:232" s="76" customFormat="1" ht="15" x14ac:dyDescent="0.25">
      <c r="A104" s="268"/>
      <c r="B104" s="237"/>
      <c r="C104" s="648" t="s">
        <v>169</v>
      </c>
      <c r="D104" s="648"/>
      <c r="E104" s="648"/>
      <c r="F104" s="648"/>
      <c r="G104" s="648"/>
      <c r="H104" s="648"/>
      <c r="I104" s="648"/>
      <c r="J104" s="648"/>
      <c r="K104" s="648"/>
      <c r="L104" s="648"/>
      <c r="M104" s="648"/>
      <c r="N104" s="648"/>
      <c r="O104" s="648"/>
      <c r="P104" s="285">
        <v>2938.61</v>
      </c>
      <c r="Q104" s="296"/>
      <c r="R104" s="297"/>
      <c r="HV104" s="284"/>
      <c r="HW104" s="286" t="s">
        <v>169</v>
      </c>
    </row>
    <row r="105" spans="1:232" s="76" customFormat="1" ht="15" x14ac:dyDescent="0.25">
      <c r="A105" s="268"/>
      <c r="B105" s="237"/>
      <c r="C105" s="648" t="s">
        <v>170</v>
      </c>
      <c r="D105" s="648"/>
      <c r="E105" s="648"/>
      <c r="F105" s="648"/>
      <c r="G105" s="648"/>
      <c r="H105" s="648"/>
      <c r="I105" s="648"/>
      <c r="J105" s="648"/>
      <c r="K105" s="648"/>
      <c r="L105" s="648"/>
      <c r="M105" s="648"/>
      <c r="N105" s="648"/>
      <c r="O105" s="648"/>
      <c r="P105" s="285">
        <v>159272.68</v>
      </c>
      <c r="Q105" s="296"/>
      <c r="R105" s="297"/>
      <c r="HV105" s="284"/>
      <c r="HW105" s="286" t="s">
        <v>170</v>
      </c>
    </row>
    <row r="106" spans="1:232" s="76" customFormat="1" ht="15" x14ac:dyDescent="0.25">
      <c r="A106" s="268"/>
      <c r="B106" s="237"/>
      <c r="C106" s="648" t="s">
        <v>171</v>
      </c>
      <c r="D106" s="648"/>
      <c r="E106" s="648"/>
      <c r="F106" s="648"/>
      <c r="G106" s="648"/>
      <c r="H106" s="648"/>
      <c r="I106" s="648"/>
      <c r="J106" s="648"/>
      <c r="K106" s="648"/>
      <c r="L106" s="648"/>
      <c r="M106" s="648"/>
      <c r="N106" s="648"/>
      <c r="O106" s="648"/>
      <c r="P106" s="285">
        <v>84830.02</v>
      </c>
      <c r="Q106" s="296"/>
      <c r="R106" s="297"/>
      <c r="HV106" s="284"/>
      <c r="HW106" s="286" t="s">
        <v>171</v>
      </c>
    </row>
    <row r="107" spans="1:232" s="76" customFormat="1" ht="15" x14ac:dyDescent="0.25">
      <c r="A107" s="268"/>
      <c r="B107" s="237"/>
      <c r="C107" s="648" t="s">
        <v>751</v>
      </c>
      <c r="D107" s="648"/>
      <c r="E107" s="648"/>
      <c r="F107" s="648"/>
      <c r="G107" s="648"/>
      <c r="H107" s="648"/>
      <c r="I107" s="648"/>
      <c r="J107" s="648"/>
      <c r="K107" s="648"/>
      <c r="L107" s="648"/>
      <c r="M107" s="648"/>
      <c r="N107" s="648"/>
      <c r="O107" s="648"/>
      <c r="P107" s="285">
        <v>6803278.6900000004</v>
      </c>
      <c r="Q107" s="296"/>
      <c r="R107" s="297"/>
      <c r="HV107" s="284"/>
      <c r="HW107" s="286" t="s">
        <v>751</v>
      </c>
    </row>
    <row r="108" spans="1:232" s="76" customFormat="1" ht="15" x14ac:dyDescent="0.25">
      <c r="A108" s="268"/>
      <c r="B108" s="237"/>
      <c r="C108" s="648" t="s">
        <v>114</v>
      </c>
      <c r="D108" s="648"/>
      <c r="E108" s="648"/>
      <c r="F108" s="648"/>
      <c r="G108" s="648"/>
      <c r="H108" s="648"/>
      <c r="I108" s="648"/>
      <c r="J108" s="648"/>
      <c r="K108" s="648"/>
      <c r="L108" s="648"/>
      <c r="M108" s="648"/>
      <c r="N108" s="648"/>
      <c r="O108" s="648"/>
      <c r="P108" s="285">
        <v>173122.48</v>
      </c>
      <c r="Q108" s="296"/>
      <c r="R108" s="297"/>
      <c r="HV108" s="284"/>
      <c r="HW108" s="286" t="s">
        <v>114</v>
      </c>
    </row>
    <row r="109" spans="1:232" s="76" customFormat="1" ht="15" x14ac:dyDescent="0.25">
      <c r="A109" s="268"/>
      <c r="B109" s="237"/>
      <c r="C109" s="648" t="s">
        <v>115</v>
      </c>
      <c r="D109" s="648"/>
      <c r="E109" s="648"/>
      <c r="F109" s="648"/>
      <c r="G109" s="648"/>
      <c r="H109" s="648"/>
      <c r="I109" s="648"/>
      <c r="J109" s="648"/>
      <c r="K109" s="648"/>
      <c r="L109" s="648"/>
      <c r="M109" s="648"/>
      <c r="N109" s="648"/>
      <c r="O109" s="648"/>
      <c r="P109" s="285">
        <v>159272.68</v>
      </c>
      <c r="Q109" s="296"/>
      <c r="R109" s="297"/>
      <c r="HV109" s="284"/>
      <c r="HW109" s="286" t="s">
        <v>115</v>
      </c>
    </row>
    <row r="110" spans="1:232" s="76" customFormat="1" ht="15" x14ac:dyDescent="0.25">
      <c r="A110" s="268"/>
      <c r="B110" s="237"/>
      <c r="C110" s="648" t="s">
        <v>116</v>
      </c>
      <c r="D110" s="648"/>
      <c r="E110" s="648"/>
      <c r="F110" s="648"/>
      <c r="G110" s="648"/>
      <c r="H110" s="648"/>
      <c r="I110" s="648"/>
      <c r="J110" s="648"/>
      <c r="K110" s="648"/>
      <c r="L110" s="648"/>
      <c r="M110" s="648"/>
      <c r="N110" s="648"/>
      <c r="O110" s="648"/>
      <c r="P110" s="285">
        <v>84830.02</v>
      </c>
      <c r="Q110" s="296"/>
      <c r="R110" s="297"/>
      <c r="HV110" s="284"/>
      <c r="HW110" s="286" t="s">
        <v>116</v>
      </c>
    </row>
    <row r="111" spans="1:232" s="76" customFormat="1" ht="15" x14ac:dyDescent="0.25">
      <c r="A111" s="268"/>
      <c r="B111" s="282"/>
      <c r="C111" s="650" t="s">
        <v>117</v>
      </c>
      <c r="D111" s="650"/>
      <c r="E111" s="650"/>
      <c r="F111" s="650"/>
      <c r="G111" s="650"/>
      <c r="H111" s="650"/>
      <c r="I111" s="650"/>
      <c r="J111" s="650"/>
      <c r="K111" s="650"/>
      <c r="L111" s="650"/>
      <c r="M111" s="650"/>
      <c r="N111" s="650"/>
      <c r="O111" s="650"/>
      <c r="P111" s="288">
        <v>7234542</v>
      </c>
      <c r="Q111" s="296"/>
      <c r="R111" s="298"/>
      <c r="HV111" s="284"/>
      <c r="HX111" s="284" t="s">
        <v>117</v>
      </c>
    </row>
    <row r="112" spans="1:232" s="76" customFormat="1" ht="15" x14ac:dyDescent="0.25">
      <c r="A112" s="268"/>
      <c r="B112" s="237"/>
      <c r="C112" s="648" t="s">
        <v>384</v>
      </c>
      <c r="D112" s="648"/>
      <c r="E112" s="648"/>
      <c r="F112" s="648"/>
      <c r="G112" s="648"/>
      <c r="H112" s="648"/>
      <c r="I112" s="648"/>
      <c r="J112" s="648"/>
      <c r="K112" s="648"/>
      <c r="L112" s="648"/>
      <c r="M112" s="648"/>
      <c r="N112" s="648"/>
      <c r="O112" s="648"/>
      <c r="P112" s="287"/>
      <c r="Q112" s="296"/>
      <c r="R112" s="297"/>
      <c r="HV112" s="284"/>
      <c r="HW112" s="286" t="s">
        <v>384</v>
      </c>
      <c r="HX112" s="284"/>
    </row>
    <row r="113" spans="1:273" s="76" customFormat="1" ht="15" x14ac:dyDescent="0.25">
      <c r="A113" s="268"/>
      <c r="B113" s="237"/>
      <c r="C113" s="648" t="s">
        <v>750</v>
      </c>
      <c r="D113" s="648"/>
      <c r="E113" s="648"/>
      <c r="F113" s="648"/>
      <c r="G113" s="648"/>
      <c r="H113" s="648"/>
      <c r="I113" s="648"/>
      <c r="J113" s="648"/>
      <c r="K113" s="648"/>
      <c r="L113" s="648"/>
      <c r="M113" s="648"/>
      <c r="N113" s="648"/>
      <c r="O113" s="648"/>
      <c r="P113" s="285">
        <v>6803278.6900000004</v>
      </c>
      <c r="Q113" s="296"/>
      <c r="R113" s="297"/>
      <c r="HV113" s="284"/>
      <c r="HW113" s="286" t="s">
        <v>750</v>
      </c>
      <c r="HX113" s="284"/>
    </row>
    <row r="114" spans="1:273" s="76" customFormat="1" ht="15" x14ac:dyDescent="0.25">
      <c r="A114" s="268"/>
      <c r="B114" s="237"/>
      <c r="C114" s="648" t="s">
        <v>385</v>
      </c>
      <c r="D114" s="648"/>
      <c r="E114" s="648"/>
      <c r="F114" s="648"/>
      <c r="G114" s="648"/>
      <c r="H114" s="648"/>
      <c r="I114" s="648"/>
      <c r="J114" s="648"/>
      <c r="K114" s="289" t="s">
        <v>386</v>
      </c>
      <c r="L114" s="556"/>
      <c r="M114" s="556"/>
      <c r="O114" s="291"/>
      <c r="P114" s="287"/>
      <c r="Q114" s="296"/>
      <c r="R114" s="298"/>
      <c r="HV114" s="284"/>
      <c r="HX114" s="284"/>
      <c r="HY114" s="286" t="s">
        <v>385</v>
      </c>
    </row>
    <row r="115" spans="1:273" s="76" customFormat="1" ht="15" x14ac:dyDescent="0.25">
      <c r="A115" s="268"/>
      <c r="B115" s="237"/>
      <c r="C115" s="648" t="s">
        <v>387</v>
      </c>
      <c r="D115" s="648"/>
      <c r="E115" s="648"/>
      <c r="F115" s="648"/>
      <c r="G115" s="648"/>
      <c r="H115" s="648"/>
      <c r="I115" s="648"/>
      <c r="J115" s="648"/>
      <c r="K115" s="289" t="s">
        <v>388</v>
      </c>
      <c r="L115" s="556"/>
      <c r="M115" s="556"/>
      <c r="O115" s="291"/>
      <c r="P115" s="287"/>
      <c r="Q115" s="296"/>
      <c r="R115" s="298"/>
      <c r="HV115" s="284"/>
      <c r="HX115" s="284"/>
      <c r="HY115" s="286" t="s">
        <v>387</v>
      </c>
    </row>
    <row r="116" spans="1:273" s="305" customFormat="1" ht="1.5" customHeight="1" x14ac:dyDescent="0.2">
      <c r="A116" s="292"/>
      <c r="B116" s="276"/>
      <c r="C116" s="274"/>
      <c r="D116" s="274"/>
      <c r="E116" s="274"/>
      <c r="F116" s="274"/>
      <c r="G116" s="274"/>
      <c r="H116" s="274"/>
      <c r="I116" s="274"/>
      <c r="J116" s="274"/>
      <c r="K116" s="274"/>
      <c r="L116" s="299"/>
      <c r="M116" s="300"/>
      <c r="N116" s="301"/>
      <c r="O116" s="302"/>
      <c r="P116" s="303"/>
      <c r="Q116" s="304"/>
      <c r="R116" s="304"/>
      <c r="AB116" s="554"/>
      <c r="AC116" s="554"/>
      <c r="AD116" s="554"/>
      <c r="AE116" s="554"/>
      <c r="AF116" s="554"/>
      <c r="AG116" s="554"/>
      <c r="AH116" s="306"/>
      <c r="AI116" s="306"/>
      <c r="AJ116" s="306"/>
      <c r="AK116" s="306"/>
      <c r="AL116" s="306"/>
      <c r="AM116" s="306"/>
      <c r="AN116" s="306"/>
      <c r="AO116" s="306"/>
      <c r="AP116" s="306"/>
      <c r="AQ116" s="306"/>
      <c r="AR116" s="554"/>
      <c r="AS116" s="554"/>
      <c r="AT116" s="554"/>
      <c r="AU116" s="554"/>
      <c r="AV116" s="554"/>
      <c r="AW116" s="554"/>
      <c r="AX116" s="306"/>
      <c r="AY116" s="306"/>
      <c r="AZ116" s="306"/>
      <c r="BA116" s="306"/>
      <c r="BB116" s="306"/>
      <c r="BC116" s="306"/>
      <c r="BD116" s="306"/>
      <c r="BE116" s="306"/>
      <c r="BF116" s="306"/>
      <c r="BG116" s="306"/>
      <c r="BH116" s="554"/>
      <c r="BI116" s="554"/>
      <c r="BJ116" s="554"/>
      <c r="BK116" s="554"/>
      <c r="BL116" s="554"/>
      <c r="BM116" s="554"/>
      <c r="BN116" s="306"/>
      <c r="BO116" s="306"/>
      <c r="BP116" s="306"/>
      <c r="BQ116" s="306"/>
      <c r="BR116" s="306"/>
      <c r="BS116" s="306"/>
      <c r="BT116" s="306"/>
      <c r="BU116" s="306"/>
      <c r="BV116" s="306"/>
      <c r="BW116" s="306"/>
      <c r="BX116" s="554"/>
      <c r="BY116" s="554"/>
      <c r="BZ116" s="554"/>
      <c r="CA116" s="554"/>
      <c r="CB116" s="554"/>
      <c r="CC116" s="554"/>
      <c r="CD116" s="306"/>
      <c r="CE116" s="306"/>
      <c r="CF116" s="306"/>
      <c r="CG116" s="306"/>
      <c r="CH116" s="306"/>
      <c r="CI116" s="306"/>
      <c r="CJ116" s="306"/>
      <c r="CK116" s="306"/>
      <c r="CL116" s="306"/>
      <c r="CM116" s="306"/>
      <c r="CN116" s="554"/>
      <c r="CO116" s="554"/>
      <c r="CP116" s="554"/>
      <c r="CQ116" s="554"/>
      <c r="CR116" s="554"/>
      <c r="CS116" s="554"/>
      <c r="CT116" s="306"/>
      <c r="CU116" s="306"/>
      <c r="CV116" s="306"/>
      <c r="CW116" s="306"/>
      <c r="CX116" s="306"/>
      <c r="CY116" s="306"/>
      <c r="CZ116" s="306"/>
      <c r="DA116" s="306"/>
      <c r="DB116" s="306"/>
      <c r="DC116" s="306"/>
      <c r="DD116" s="554"/>
      <c r="DE116" s="554"/>
      <c r="DF116" s="554"/>
      <c r="DG116" s="554"/>
      <c r="DH116" s="554"/>
      <c r="DI116" s="554"/>
      <c r="DJ116" s="306"/>
      <c r="DK116" s="306"/>
      <c r="DL116" s="306"/>
      <c r="DM116" s="306"/>
      <c r="DN116" s="306"/>
      <c r="DO116" s="306"/>
      <c r="DP116" s="306"/>
      <c r="DQ116" s="306"/>
      <c r="DR116" s="306"/>
      <c r="DS116" s="306"/>
      <c r="DT116" s="554"/>
      <c r="DU116" s="554"/>
      <c r="DV116" s="554"/>
      <c r="DW116" s="554"/>
      <c r="DX116" s="554"/>
      <c r="DY116" s="554"/>
      <c r="DZ116" s="306"/>
      <c r="EA116" s="306"/>
      <c r="EB116" s="306"/>
      <c r="EC116" s="306"/>
      <c r="ED116" s="306"/>
      <c r="EE116" s="306"/>
      <c r="EF116" s="306"/>
      <c r="EG116" s="306"/>
      <c r="EH116" s="306"/>
      <c r="EI116" s="306"/>
      <c r="EJ116" s="552"/>
      <c r="EK116" s="552"/>
      <c r="EL116" s="552"/>
      <c r="EM116" s="552"/>
      <c r="EN116" s="552"/>
      <c r="EO116" s="552"/>
      <c r="EP116" s="552"/>
      <c r="EQ116" s="552"/>
      <c r="ER116" s="552"/>
      <c r="ES116" s="552"/>
      <c r="ET116" s="552"/>
      <c r="EU116" s="552"/>
      <c r="EV116" s="552"/>
      <c r="EW116" s="552"/>
      <c r="EX116" s="552"/>
      <c r="EY116" s="552"/>
      <c r="EZ116" s="552"/>
      <c r="FA116" s="552"/>
      <c r="FB116" s="552"/>
      <c r="FC116" s="552"/>
      <c r="FD116" s="552"/>
      <c r="FE116" s="552"/>
      <c r="FF116" s="552"/>
      <c r="FG116" s="552"/>
      <c r="FH116" s="552"/>
      <c r="FI116" s="552"/>
      <c r="FJ116" s="552"/>
      <c r="FK116" s="552"/>
      <c r="FL116" s="552"/>
      <c r="FM116" s="552"/>
      <c r="FN116" s="552"/>
      <c r="FO116" s="552"/>
      <c r="FP116" s="552"/>
      <c r="FQ116" s="552"/>
      <c r="FR116" s="552"/>
      <c r="FS116" s="552"/>
      <c r="FT116" s="552"/>
      <c r="FU116" s="552"/>
      <c r="FV116" s="552"/>
      <c r="FW116" s="552"/>
      <c r="FX116" s="552"/>
      <c r="FY116" s="552"/>
      <c r="FZ116" s="552"/>
      <c r="GA116" s="552"/>
      <c r="GB116" s="552"/>
      <c r="GC116" s="552"/>
      <c r="GD116" s="552"/>
      <c r="GE116" s="552"/>
      <c r="GF116" s="306"/>
      <c r="GG116" s="306"/>
      <c r="GH116" s="306"/>
      <c r="GI116" s="306"/>
      <c r="GJ116" s="306"/>
      <c r="GK116" s="308"/>
      <c r="GL116" s="308"/>
      <c r="GM116" s="308"/>
      <c r="GN116" s="308"/>
      <c r="GO116" s="306"/>
      <c r="GP116" s="554"/>
      <c r="GQ116" s="554"/>
      <c r="GR116" s="554"/>
      <c r="GS116" s="554"/>
      <c r="GT116" s="554"/>
      <c r="GU116" s="554"/>
      <c r="GV116" s="554"/>
      <c r="GW116" s="554"/>
      <c r="GX116" s="554"/>
      <c r="GY116" s="554"/>
      <c r="GZ116" s="554"/>
      <c r="HA116" s="554"/>
      <c r="HB116" s="554"/>
      <c r="HC116" s="554"/>
      <c r="HD116" s="554"/>
      <c r="HE116" s="554"/>
      <c r="HF116" s="554"/>
      <c r="HG116" s="554"/>
      <c r="HH116" s="554"/>
      <c r="HI116" s="554"/>
      <c r="HJ116" s="554"/>
      <c r="HK116" s="554"/>
      <c r="HL116" s="554"/>
      <c r="HM116" s="554"/>
      <c r="HN116" s="554"/>
      <c r="HO116" s="554"/>
      <c r="HP116" s="554"/>
      <c r="HQ116" s="554"/>
      <c r="HR116" s="286"/>
      <c r="HS116" s="286"/>
      <c r="HT116" s="286"/>
      <c r="HU116" s="286"/>
      <c r="HV116" s="286"/>
      <c r="HW116" s="286"/>
      <c r="HX116" s="286"/>
      <c r="HY116" s="286"/>
      <c r="HZ116" s="286"/>
      <c r="IA116" s="286"/>
      <c r="IB116" s="286"/>
      <c r="IC116" s="286"/>
      <c r="ID116" s="286"/>
      <c r="IE116" s="286"/>
      <c r="IF116" s="248"/>
      <c r="IG116" s="248"/>
      <c r="IH116" s="248"/>
      <c r="II116" s="248"/>
      <c r="IJ116" s="248"/>
      <c r="IK116" s="248"/>
      <c r="IL116" s="286"/>
      <c r="IM116" s="286"/>
      <c r="IN116" s="286"/>
      <c r="IO116" s="286"/>
      <c r="IP116" s="286"/>
      <c r="IQ116" s="286"/>
      <c r="IR116" s="248"/>
      <c r="IS116" s="248"/>
      <c r="IT116" s="248"/>
      <c r="IU116" s="248"/>
      <c r="IV116" s="248"/>
      <c r="IW116" s="248"/>
      <c r="IX116" s="306"/>
      <c r="IY116" s="306"/>
      <c r="IZ116" s="306"/>
      <c r="JA116" s="306"/>
      <c r="JB116" s="306"/>
      <c r="JC116" s="306"/>
      <c r="JD116" s="306"/>
      <c r="JE116" s="306"/>
      <c r="JF116" s="306"/>
      <c r="JG116" s="306"/>
      <c r="JH116" s="306"/>
      <c r="JI116" s="306"/>
      <c r="JJ116" s="306"/>
      <c r="JK116" s="306"/>
      <c r="JL116" s="306"/>
      <c r="JM116" s="306"/>
    </row>
    <row r="117" spans="1:273" customFormat="1" ht="25.15" customHeight="1" x14ac:dyDescent="0.25">
      <c r="A117" s="409"/>
      <c r="B117" s="69"/>
      <c r="C117" s="649" t="s">
        <v>614</v>
      </c>
      <c r="D117" s="649"/>
      <c r="E117" s="649"/>
      <c r="F117" s="649"/>
      <c r="G117" s="649"/>
      <c r="H117" s="70"/>
      <c r="I117" s="70"/>
      <c r="J117" s="70"/>
      <c r="K117" s="70"/>
      <c r="L117" s="70"/>
      <c r="M117" s="547"/>
      <c r="N117" s="411"/>
      <c r="O117" s="412"/>
      <c r="P117" s="413">
        <v>1</v>
      </c>
      <c r="HV117" s="414"/>
      <c r="HW117" s="415"/>
    </row>
    <row r="118" spans="1:273" customFormat="1" ht="25.15" customHeight="1" x14ac:dyDescent="0.25">
      <c r="A118" s="409"/>
      <c r="B118" s="69"/>
      <c r="C118" s="649" t="s">
        <v>174</v>
      </c>
      <c r="D118" s="649"/>
      <c r="E118" s="649"/>
      <c r="F118" s="649"/>
      <c r="G118" s="649"/>
      <c r="H118" s="70"/>
      <c r="I118" s="70"/>
      <c r="J118" s="70"/>
      <c r="K118" s="70"/>
      <c r="L118" s="70"/>
      <c r="M118" s="547"/>
      <c r="N118" s="411"/>
      <c r="O118" s="412"/>
      <c r="P118" s="413">
        <f>НМЦК!$K$33</f>
        <v>1.0044999999999999</v>
      </c>
      <c r="HV118" s="414"/>
      <c r="HW118" s="415"/>
    </row>
    <row r="119" spans="1:273" customFormat="1" ht="25.15" customHeight="1" x14ac:dyDescent="0.25">
      <c r="A119" s="409"/>
      <c r="B119" s="416"/>
      <c r="C119" s="649" t="s">
        <v>615</v>
      </c>
      <c r="D119" s="649"/>
      <c r="E119" s="649"/>
      <c r="F119" s="649"/>
      <c r="G119" s="649"/>
      <c r="H119" s="547"/>
      <c r="I119" s="547"/>
      <c r="J119" s="547"/>
      <c r="K119" s="547"/>
      <c r="L119" s="547"/>
      <c r="M119" s="547"/>
      <c r="N119" s="417"/>
      <c r="O119" s="418"/>
      <c r="P119" s="419">
        <f>P111*P117*P118</f>
        <v>7267097.4400000004</v>
      </c>
      <c r="HV119" s="414"/>
      <c r="HW119" s="415"/>
    </row>
    <row r="120" spans="1:273" customFormat="1" ht="34.9" hidden="1" customHeight="1" x14ac:dyDescent="0.25">
      <c r="A120" s="409"/>
      <c r="B120" s="416"/>
      <c r="C120" s="649" t="s">
        <v>616</v>
      </c>
      <c r="D120" s="649"/>
      <c r="E120" s="649"/>
      <c r="F120" s="649"/>
      <c r="G120" s="649"/>
      <c r="H120" s="547"/>
      <c r="I120" s="547"/>
      <c r="J120" s="688" t="str">
        <f>CONCATENATE("Расчет затрат ","(",K114,"+",K115,")/8*(550+100)=",P120)</f>
        <v>Расчет затрат (392+7,238)/8*(550+100)=0</v>
      </c>
      <c r="K120" s="688"/>
      <c r="L120" s="547" t="s">
        <v>120</v>
      </c>
      <c r="M120" s="547"/>
      <c r="N120" s="417"/>
      <c r="O120" s="418"/>
      <c r="P120" s="420">
        <f>(K114+K115)/8*(550+100)*0</f>
        <v>0</v>
      </c>
      <c r="HV120" s="414"/>
      <c r="HW120" s="415"/>
    </row>
    <row r="121" spans="1:273" s="426" customFormat="1" ht="25.15" hidden="1" customHeight="1" x14ac:dyDescent="0.25">
      <c r="A121" s="421"/>
      <c r="B121" s="422"/>
      <c r="C121" s="686" t="s">
        <v>617</v>
      </c>
      <c r="D121" s="686"/>
      <c r="E121" s="686"/>
      <c r="F121" s="686"/>
      <c r="G121" s="686"/>
      <c r="H121" s="548"/>
      <c r="I121" s="548"/>
      <c r="J121" s="548"/>
      <c r="K121" s="548"/>
      <c r="L121" s="548"/>
      <c r="M121" s="548"/>
      <c r="N121" s="424"/>
      <c r="O121" s="425"/>
      <c r="P121" s="424">
        <f>P119+P120</f>
        <v>7267097.4400000004</v>
      </c>
      <c r="HV121" s="414"/>
      <c r="HW121" s="415"/>
    </row>
    <row r="122" spans="1:273" s="432" customFormat="1" ht="25.15" customHeight="1" x14ac:dyDescent="0.25">
      <c r="A122" s="427"/>
      <c r="B122" s="428"/>
      <c r="C122" s="685" t="s">
        <v>619</v>
      </c>
      <c r="D122" s="685"/>
      <c r="E122" s="685"/>
      <c r="F122" s="685"/>
      <c r="G122" s="685"/>
      <c r="H122" s="546"/>
      <c r="I122" s="546"/>
      <c r="J122" s="546"/>
      <c r="K122" s="546"/>
      <c r="L122" s="546"/>
      <c r="M122" s="546"/>
      <c r="N122" s="430"/>
      <c r="O122" s="431"/>
      <c r="P122" s="430">
        <f>P121*3%</f>
        <v>218012.92</v>
      </c>
      <c r="HV122" s="415"/>
      <c r="HW122" s="415"/>
    </row>
    <row r="123" spans="1:273" customFormat="1" ht="25.15" customHeight="1" x14ac:dyDescent="0.25">
      <c r="A123" s="71"/>
      <c r="B123" s="72"/>
      <c r="C123" s="689" t="s">
        <v>620</v>
      </c>
      <c r="D123" s="689"/>
      <c r="E123" s="689"/>
      <c r="F123" s="689"/>
      <c r="G123" s="689"/>
      <c r="H123" s="549"/>
      <c r="I123" s="549"/>
      <c r="J123" s="549"/>
      <c r="K123" s="549"/>
      <c r="L123" s="549"/>
      <c r="M123" s="549"/>
      <c r="N123" s="73"/>
      <c r="O123" s="74"/>
      <c r="P123" s="73">
        <f>P121+P122</f>
        <v>7485110.3600000003</v>
      </c>
      <c r="HV123" s="414"/>
      <c r="HW123" s="415"/>
    </row>
    <row r="124" spans="1:273" customFormat="1" ht="25.15" customHeight="1" x14ac:dyDescent="0.25">
      <c r="A124" s="427"/>
      <c r="B124" s="428"/>
      <c r="C124" s="685" t="s">
        <v>618</v>
      </c>
      <c r="D124" s="685"/>
      <c r="E124" s="685"/>
      <c r="F124" s="685"/>
      <c r="G124" s="685"/>
      <c r="H124" s="546"/>
      <c r="I124" s="546"/>
      <c r="J124" s="546"/>
      <c r="K124" s="546"/>
      <c r="L124" s="546"/>
      <c r="M124" s="546"/>
      <c r="N124" s="430"/>
      <c r="O124" s="431"/>
      <c r="P124" s="430">
        <f>P123*0.22</f>
        <v>1646724.28</v>
      </c>
      <c r="HV124" s="414"/>
      <c r="HW124" s="415"/>
    </row>
    <row r="125" spans="1:273" customFormat="1" ht="25.15" customHeight="1" x14ac:dyDescent="0.25">
      <c r="A125" s="421"/>
      <c r="B125" s="422"/>
      <c r="C125" s="686" t="s">
        <v>121</v>
      </c>
      <c r="D125" s="686"/>
      <c r="E125" s="686"/>
      <c r="F125" s="686"/>
      <c r="G125" s="686"/>
      <c r="H125" s="548"/>
      <c r="I125" s="548"/>
      <c r="J125" s="548"/>
      <c r="K125" s="548"/>
      <c r="L125" s="548"/>
      <c r="M125" s="548"/>
      <c r="N125" s="424"/>
      <c r="O125" s="425"/>
      <c r="P125" s="424">
        <f>P123+P124</f>
        <v>9131834.6400000006</v>
      </c>
      <c r="S125" s="433"/>
    </row>
    <row r="126" spans="1:273" s="305" customFormat="1" ht="14.25" customHeight="1" x14ac:dyDescent="0.2">
      <c r="A126" s="185"/>
      <c r="B126" s="309"/>
      <c r="C126" s="235"/>
      <c r="D126" s="235"/>
      <c r="E126" s="235"/>
      <c r="F126" s="235"/>
      <c r="G126" s="235"/>
      <c r="H126" s="235"/>
      <c r="I126" s="235"/>
      <c r="J126" s="235"/>
      <c r="K126" s="235"/>
      <c r="L126" s="310"/>
      <c r="M126" s="311"/>
      <c r="N126" s="312"/>
      <c r="O126" s="185"/>
      <c r="P126" s="185"/>
      <c r="Q126" s="304"/>
      <c r="R126" s="304"/>
      <c r="AB126" s="554"/>
      <c r="AC126" s="554"/>
      <c r="AD126" s="554"/>
      <c r="AE126" s="554"/>
      <c r="AF126" s="554"/>
      <c r="AG126" s="554"/>
      <c r="AH126" s="306"/>
      <c r="AI126" s="306"/>
      <c r="AJ126" s="306"/>
      <c r="AK126" s="306"/>
      <c r="AL126" s="306"/>
      <c r="AM126" s="306"/>
      <c r="AN126" s="306"/>
      <c r="AO126" s="306"/>
      <c r="AP126" s="306"/>
      <c r="AQ126" s="306"/>
      <c r="AR126" s="554"/>
      <c r="AS126" s="554"/>
      <c r="AT126" s="554"/>
      <c r="AU126" s="554"/>
      <c r="AV126" s="554"/>
      <c r="AW126" s="554"/>
      <c r="AX126" s="306"/>
      <c r="AY126" s="306"/>
      <c r="AZ126" s="306"/>
      <c r="BA126" s="306"/>
      <c r="BB126" s="306"/>
      <c r="BC126" s="306"/>
      <c r="BD126" s="306"/>
      <c r="BE126" s="306"/>
      <c r="BF126" s="306"/>
      <c r="BG126" s="306"/>
      <c r="BH126" s="554"/>
      <c r="BI126" s="554"/>
      <c r="BJ126" s="554"/>
      <c r="BK126" s="554"/>
      <c r="BL126" s="554"/>
      <c r="BM126" s="554"/>
      <c r="BN126" s="306"/>
      <c r="BO126" s="306"/>
      <c r="BP126" s="306"/>
      <c r="BQ126" s="306"/>
      <c r="BR126" s="306"/>
      <c r="BS126" s="306"/>
      <c r="BT126" s="306"/>
      <c r="BU126" s="306"/>
      <c r="BV126" s="306"/>
      <c r="BW126" s="306"/>
      <c r="BX126" s="554"/>
      <c r="BY126" s="554"/>
      <c r="BZ126" s="554"/>
      <c r="CA126" s="554"/>
      <c r="CB126" s="554"/>
      <c r="CC126" s="554"/>
      <c r="CD126" s="306"/>
      <c r="CE126" s="306"/>
      <c r="CF126" s="306"/>
      <c r="CG126" s="306"/>
      <c r="CH126" s="306"/>
      <c r="CI126" s="306"/>
      <c r="CJ126" s="306"/>
      <c r="CK126" s="306"/>
      <c r="CL126" s="306"/>
      <c r="CM126" s="306"/>
      <c r="CN126" s="554"/>
      <c r="CO126" s="554"/>
      <c r="CP126" s="554"/>
      <c r="CQ126" s="554"/>
      <c r="CR126" s="554"/>
      <c r="CS126" s="554"/>
      <c r="CT126" s="306"/>
      <c r="CU126" s="306"/>
      <c r="CV126" s="306"/>
      <c r="CW126" s="306"/>
      <c r="CX126" s="306"/>
      <c r="CY126" s="306"/>
      <c r="CZ126" s="306"/>
      <c r="DA126" s="306"/>
      <c r="DB126" s="306"/>
      <c r="DC126" s="306"/>
      <c r="DD126" s="554"/>
      <c r="DE126" s="554"/>
      <c r="DF126" s="554"/>
      <c r="DG126" s="554"/>
      <c r="DH126" s="554"/>
      <c r="DI126" s="554"/>
      <c r="DJ126" s="306"/>
      <c r="DK126" s="306"/>
      <c r="DL126" s="306"/>
      <c r="DM126" s="306"/>
      <c r="DN126" s="306"/>
      <c r="DO126" s="306"/>
      <c r="DP126" s="306"/>
      <c r="DQ126" s="306"/>
      <c r="DR126" s="306"/>
      <c r="DS126" s="306"/>
      <c r="DT126" s="554"/>
      <c r="DU126" s="554"/>
      <c r="DV126" s="554"/>
      <c r="DW126" s="554"/>
      <c r="DX126" s="554"/>
      <c r="DY126" s="554"/>
      <c r="DZ126" s="306"/>
      <c r="EA126" s="306"/>
      <c r="EB126" s="306"/>
      <c r="EC126" s="306"/>
      <c r="ED126" s="306"/>
      <c r="EE126" s="306"/>
      <c r="EF126" s="306"/>
      <c r="EG126" s="306"/>
      <c r="EH126" s="306"/>
      <c r="EI126" s="306"/>
      <c r="EJ126" s="552"/>
      <c r="EK126" s="552"/>
      <c r="EL126" s="552"/>
      <c r="EM126" s="552"/>
      <c r="EN126" s="552"/>
      <c r="EO126" s="552"/>
      <c r="EP126" s="552"/>
      <c r="EQ126" s="552"/>
      <c r="ER126" s="552"/>
      <c r="ES126" s="552"/>
      <c r="ET126" s="552"/>
      <c r="EU126" s="552"/>
      <c r="EV126" s="552"/>
      <c r="EW126" s="552"/>
      <c r="EX126" s="552"/>
      <c r="EY126" s="552"/>
      <c r="EZ126" s="552"/>
      <c r="FA126" s="552"/>
      <c r="FB126" s="552"/>
      <c r="FC126" s="552"/>
      <c r="FD126" s="552"/>
      <c r="FE126" s="552"/>
      <c r="FF126" s="552"/>
      <c r="FG126" s="552"/>
      <c r="FH126" s="552"/>
      <c r="FI126" s="552"/>
      <c r="FJ126" s="552"/>
      <c r="FK126" s="552"/>
      <c r="FL126" s="552"/>
      <c r="FM126" s="552"/>
      <c r="FN126" s="552"/>
      <c r="FO126" s="552"/>
      <c r="FP126" s="552"/>
      <c r="FQ126" s="552"/>
      <c r="FR126" s="552"/>
      <c r="FS126" s="552"/>
      <c r="FT126" s="552"/>
      <c r="FU126" s="552"/>
      <c r="FV126" s="552"/>
      <c r="FW126" s="552"/>
      <c r="FX126" s="552"/>
      <c r="FY126" s="552"/>
      <c r="FZ126" s="552"/>
      <c r="GA126" s="552"/>
      <c r="GB126" s="552"/>
      <c r="GC126" s="552"/>
      <c r="GD126" s="552"/>
      <c r="GE126" s="552"/>
      <c r="GF126" s="306"/>
      <c r="GG126" s="306"/>
      <c r="GH126" s="306"/>
      <c r="GI126" s="306"/>
      <c r="GJ126" s="306"/>
      <c r="GK126" s="308"/>
      <c r="GL126" s="308"/>
      <c r="GM126" s="308"/>
      <c r="GN126" s="308"/>
      <c r="GO126" s="306"/>
      <c r="GP126" s="554"/>
      <c r="GQ126" s="554"/>
      <c r="GR126" s="554"/>
      <c r="GS126" s="554"/>
      <c r="GT126" s="554"/>
      <c r="GU126" s="554"/>
      <c r="GV126" s="554"/>
      <c r="GW126" s="554"/>
      <c r="GX126" s="554"/>
      <c r="GY126" s="554"/>
      <c r="GZ126" s="554"/>
      <c r="HA126" s="554"/>
      <c r="HB126" s="554"/>
      <c r="HC126" s="554"/>
      <c r="HD126" s="554"/>
      <c r="HE126" s="554"/>
      <c r="HF126" s="554"/>
      <c r="HG126" s="554"/>
      <c r="HH126" s="554"/>
      <c r="HI126" s="554"/>
      <c r="HJ126" s="554"/>
      <c r="HK126" s="554"/>
      <c r="HL126" s="554"/>
      <c r="HM126" s="554"/>
      <c r="HN126" s="554"/>
      <c r="HO126" s="554"/>
      <c r="HP126" s="554"/>
      <c r="HQ126" s="554"/>
      <c r="HR126" s="286"/>
      <c r="HS126" s="286"/>
      <c r="HT126" s="286"/>
      <c r="HU126" s="286"/>
      <c r="HV126" s="286"/>
      <c r="HW126" s="286"/>
      <c r="HX126" s="286"/>
      <c r="HY126" s="286"/>
      <c r="HZ126" s="286"/>
      <c r="IA126" s="286"/>
      <c r="IB126" s="286"/>
      <c r="IC126" s="286"/>
      <c r="ID126" s="286"/>
      <c r="IE126" s="286"/>
      <c r="IF126" s="248"/>
      <c r="IG126" s="248"/>
      <c r="IH126" s="248"/>
      <c r="II126" s="248"/>
      <c r="IJ126" s="248"/>
      <c r="IK126" s="248"/>
      <c r="IL126" s="286"/>
      <c r="IM126" s="286"/>
      <c r="IN126" s="286"/>
      <c r="IO126" s="286"/>
      <c r="IP126" s="286"/>
      <c r="IQ126" s="286"/>
      <c r="IR126" s="248"/>
      <c r="IS126" s="248"/>
      <c r="IT126" s="248"/>
      <c r="IU126" s="248"/>
      <c r="IV126" s="248"/>
      <c r="IW126" s="248"/>
    </row>
    <row r="127" spans="1:273" s="206" customFormat="1" ht="15" x14ac:dyDescent="0.25">
      <c r="A127" s="187"/>
      <c r="B127" s="313" t="s">
        <v>118</v>
      </c>
      <c r="C127" s="406" t="str">
        <f>ПЗ!$A$22</f>
        <v>Начальник отдела ценообразования Управления проектов 
Департамента развития инфраструктуры</v>
      </c>
      <c r="D127" s="406"/>
      <c r="E127" s="406"/>
      <c r="F127" s="406"/>
      <c r="G127" s="406"/>
      <c r="H127" s="406"/>
      <c r="I127" s="407"/>
      <c r="J127" s="407"/>
      <c r="K127" s="407"/>
      <c r="L127" s="407"/>
      <c r="M127" s="407"/>
      <c r="N127" s="407"/>
      <c r="O127" s="408" t="str">
        <f>ПЗ!$C$22</f>
        <v>А.Ю. Татаринов</v>
      </c>
      <c r="P127" s="76"/>
      <c r="Q127" s="193"/>
      <c r="R127" s="193"/>
      <c r="S127" s="76"/>
      <c r="T127" s="76"/>
      <c r="U127" s="76"/>
      <c r="V127" s="76"/>
      <c r="W127" s="76"/>
      <c r="X127" s="76"/>
      <c r="Y127" s="76"/>
      <c r="Z127" s="76"/>
      <c r="AA127" s="76"/>
      <c r="AB127" s="550"/>
      <c r="AC127" s="550"/>
      <c r="AD127" s="550"/>
      <c r="AE127" s="550"/>
      <c r="AF127" s="550"/>
      <c r="AG127" s="550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550"/>
      <c r="AS127" s="550"/>
      <c r="AT127" s="550"/>
      <c r="AU127" s="550"/>
      <c r="AV127" s="550"/>
      <c r="AW127" s="550"/>
      <c r="AX127" s="189"/>
      <c r="AY127" s="189"/>
      <c r="AZ127" s="189"/>
      <c r="BA127" s="189"/>
      <c r="BB127" s="189"/>
      <c r="BC127" s="189"/>
      <c r="BD127" s="189"/>
      <c r="BE127" s="189"/>
      <c r="BF127" s="189"/>
      <c r="BG127" s="189"/>
      <c r="BH127" s="550"/>
      <c r="BI127" s="550"/>
      <c r="BJ127" s="550"/>
      <c r="BK127" s="550"/>
      <c r="BL127" s="550"/>
      <c r="BM127" s="550"/>
      <c r="BN127" s="189"/>
      <c r="BO127" s="189"/>
      <c r="BP127" s="189"/>
      <c r="BQ127" s="189"/>
      <c r="BR127" s="189"/>
      <c r="BS127" s="189"/>
      <c r="BT127" s="189"/>
      <c r="BU127" s="189"/>
      <c r="BV127" s="189"/>
      <c r="BW127" s="189"/>
      <c r="BX127" s="550"/>
      <c r="BY127" s="550"/>
      <c r="BZ127" s="550"/>
      <c r="CA127" s="550"/>
      <c r="CB127" s="550"/>
      <c r="CC127" s="550"/>
      <c r="CD127" s="189"/>
      <c r="CE127" s="189"/>
      <c r="CF127" s="189"/>
      <c r="CG127" s="189"/>
      <c r="CH127" s="189"/>
      <c r="CI127" s="189"/>
      <c r="CJ127" s="189"/>
      <c r="CK127" s="189"/>
      <c r="CL127" s="189"/>
      <c r="CM127" s="189"/>
      <c r="CN127" s="550"/>
      <c r="CO127" s="550"/>
      <c r="CP127" s="550"/>
      <c r="CQ127" s="550"/>
      <c r="CR127" s="550"/>
      <c r="CS127" s="550"/>
      <c r="CT127" s="189"/>
      <c r="CU127" s="189"/>
      <c r="CV127" s="189"/>
      <c r="CW127" s="189"/>
      <c r="CX127" s="189"/>
      <c r="CY127" s="189"/>
      <c r="CZ127" s="189"/>
      <c r="DA127" s="189"/>
      <c r="DB127" s="189"/>
      <c r="DC127" s="189"/>
      <c r="DD127" s="550"/>
      <c r="DE127" s="550"/>
      <c r="DF127" s="550"/>
      <c r="DG127" s="550"/>
      <c r="DH127" s="550"/>
      <c r="DI127" s="550"/>
      <c r="DJ127" s="189"/>
      <c r="DK127" s="189"/>
      <c r="DL127" s="189"/>
      <c r="DM127" s="189"/>
      <c r="DN127" s="189"/>
      <c r="DO127" s="189"/>
      <c r="DP127" s="189"/>
      <c r="DQ127" s="189"/>
      <c r="DR127" s="189"/>
      <c r="DS127" s="189"/>
      <c r="DT127" s="550"/>
      <c r="DU127" s="550"/>
      <c r="DV127" s="550"/>
      <c r="DW127" s="550"/>
      <c r="DX127" s="550"/>
      <c r="DY127" s="550"/>
      <c r="DZ127" s="189"/>
      <c r="EA127" s="189"/>
      <c r="EB127" s="189"/>
      <c r="EC127" s="189"/>
      <c r="ED127" s="189"/>
      <c r="EE127" s="189"/>
      <c r="EF127" s="189"/>
      <c r="EG127" s="189"/>
      <c r="EH127" s="189"/>
      <c r="EI127" s="189"/>
      <c r="EJ127" s="197"/>
      <c r="EK127" s="197"/>
      <c r="EL127" s="197"/>
      <c r="EM127" s="197"/>
      <c r="EN127" s="197"/>
      <c r="EO127" s="197"/>
      <c r="EP127" s="197"/>
      <c r="EQ127" s="197"/>
      <c r="ER127" s="197"/>
      <c r="ES127" s="197"/>
      <c r="ET127" s="197"/>
      <c r="EU127" s="197"/>
      <c r="EV127" s="197"/>
      <c r="EW127" s="197"/>
      <c r="EX127" s="197"/>
      <c r="EY127" s="197"/>
      <c r="EZ127" s="197"/>
      <c r="FA127" s="197"/>
      <c r="FB127" s="197"/>
      <c r="FC127" s="197"/>
      <c r="FD127" s="197"/>
      <c r="FE127" s="197"/>
      <c r="FF127" s="197"/>
      <c r="FG127" s="197"/>
      <c r="FH127" s="197"/>
      <c r="FI127" s="197"/>
      <c r="FJ127" s="197"/>
      <c r="FK127" s="197"/>
      <c r="FL127" s="197"/>
      <c r="FM127" s="197"/>
      <c r="FN127" s="197"/>
      <c r="FO127" s="197"/>
      <c r="FP127" s="197"/>
      <c r="FQ127" s="197"/>
      <c r="FR127" s="197"/>
      <c r="FS127" s="197"/>
      <c r="FT127" s="197"/>
      <c r="FU127" s="197"/>
      <c r="FV127" s="197"/>
      <c r="FW127" s="197"/>
      <c r="FX127" s="197"/>
      <c r="FY127" s="197"/>
      <c r="FZ127" s="197"/>
      <c r="GA127" s="197"/>
      <c r="GB127" s="197"/>
      <c r="GC127" s="197"/>
      <c r="GD127" s="197"/>
      <c r="GE127" s="197"/>
      <c r="GF127" s="189"/>
      <c r="GG127" s="189"/>
      <c r="GH127" s="189"/>
      <c r="GI127" s="189"/>
      <c r="GJ127" s="189"/>
      <c r="GK127" s="192"/>
      <c r="GL127" s="192"/>
      <c r="GM127" s="192"/>
      <c r="GN127" s="192"/>
      <c r="GO127" s="314"/>
      <c r="GP127" s="550"/>
      <c r="GQ127" s="550"/>
      <c r="GR127" s="550"/>
      <c r="GS127" s="550"/>
      <c r="GT127" s="550"/>
      <c r="GU127" s="550"/>
      <c r="GV127" s="550"/>
      <c r="GW127" s="550"/>
      <c r="GX127" s="550"/>
      <c r="GY127" s="550"/>
      <c r="GZ127" s="550"/>
      <c r="HA127" s="550"/>
      <c r="HB127" s="550"/>
      <c r="HC127" s="550"/>
      <c r="HD127" s="550"/>
      <c r="HE127" s="550"/>
      <c r="HF127" s="550"/>
      <c r="HG127" s="550"/>
      <c r="HH127" s="550"/>
      <c r="HI127" s="550"/>
      <c r="HJ127" s="550"/>
      <c r="HK127" s="550"/>
      <c r="HL127" s="550"/>
      <c r="HM127" s="550"/>
      <c r="HN127" s="550"/>
      <c r="HO127" s="550"/>
      <c r="HP127" s="550"/>
      <c r="HQ127" s="550"/>
      <c r="HR127" s="315"/>
      <c r="HS127" s="315"/>
      <c r="HT127" s="315"/>
      <c r="HU127" s="315"/>
      <c r="HV127" s="315"/>
      <c r="HW127" s="315"/>
      <c r="HX127" s="315"/>
      <c r="HY127" s="315"/>
      <c r="HZ127" s="315" t="s">
        <v>52</v>
      </c>
      <c r="IA127" s="315" t="s">
        <v>52</v>
      </c>
      <c r="IB127" s="315" t="s">
        <v>52</v>
      </c>
      <c r="IC127" s="315" t="s">
        <v>52</v>
      </c>
      <c r="ID127" s="315" t="s">
        <v>52</v>
      </c>
      <c r="IE127" s="315" t="s">
        <v>52</v>
      </c>
      <c r="IF127" s="244" t="s">
        <v>52</v>
      </c>
      <c r="IG127" s="244" t="s">
        <v>52</v>
      </c>
      <c r="IH127" s="244" t="s">
        <v>52</v>
      </c>
      <c r="II127" s="244" t="s">
        <v>52</v>
      </c>
      <c r="IJ127" s="244" t="s">
        <v>52</v>
      </c>
      <c r="IK127" s="244" t="s">
        <v>52</v>
      </c>
      <c r="IL127" s="315"/>
      <c r="IM127" s="315"/>
      <c r="IN127" s="315"/>
      <c r="IO127" s="315"/>
      <c r="IP127" s="315"/>
      <c r="IQ127" s="315"/>
      <c r="IR127" s="244"/>
      <c r="IS127" s="244"/>
      <c r="IT127" s="244"/>
      <c r="IU127" s="244"/>
      <c r="IV127" s="244"/>
      <c r="IW127" s="244"/>
    </row>
    <row r="128" spans="1:273" s="316" customFormat="1" ht="16.5" customHeight="1" x14ac:dyDescent="0.25">
      <c r="A128" s="195"/>
      <c r="B128" s="313"/>
      <c r="C128" s="687" t="s">
        <v>53</v>
      </c>
      <c r="D128" s="687"/>
      <c r="E128" s="687"/>
      <c r="F128" s="687"/>
      <c r="G128" s="687"/>
      <c r="H128" s="687"/>
      <c r="I128" s="687"/>
      <c r="J128" s="687"/>
      <c r="K128" s="687"/>
      <c r="L128" s="687"/>
      <c r="M128" s="687"/>
      <c r="N128" s="687"/>
      <c r="Q128" s="317"/>
      <c r="R128" s="317"/>
      <c r="AB128" s="550"/>
      <c r="AC128" s="550"/>
      <c r="AD128" s="550"/>
      <c r="AE128" s="550"/>
      <c r="AF128" s="550"/>
      <c r="AG128" s="550"/>
      <c r="AH128" s="550"/>
      <c r="AI128" s="550"/>
      <c r="AJ128" s="550"/>
      <c r="AK128" s="550"/>
      <c r="AL128" s="550"/>
      <c r="AM128" s="550"/>
      <c r="AN128" s="550"/>
      <c r="AO128" s="550"/>
      <c r="AP128" s="550"/>
      <c r="AQ128" s="550"/>
      <c r="AR128" s="550"/>
      <c r="AS128" s="550"/>
      <c r="AT128" s="550"/>
      <c r="AU128" s="550"/>
      <c r="AV128" s="550"/>
      <c r="AW128" s="550"/>
      <c r="AX128" s="550"/>
      <c r="AY128" s="550"/>
      <c r="AZ128" s="550"/>
      <c r="BA128" s="550"/>
      <c r="BB128" s="550"/>
      <c r="BC128" s="550"/>
      <c r="BD128" s="550"/>
      <c r="BE128" s="550"/>
      <c r="BF128" s="550"/>
      <c r="BG128" s="550"/>
      <c r="BH128" s="550"/>
      <c r="BI128" s="550"/>
      <c r="BJ128" s="550"/>
      <c r="BK128" s="550"/>
      <c r="BL128" s="550"/>
      <c r="BM128" s="550"/>
      <c r="BN128" s="550"/>
      <c r="BO128" s="550"/>
      <c r="BP128" s="550"/>
      <c r="BQ128" s="550"/>
      <c r="BR128" s="550"/>
      <c r="BS128" s="550"/>
      <c r="BT128" s="550"/>
      <c r="BU128" s="550"/>
      <c r="BV128" s="550"/>
      <c r="BW128" s="550"/>
      <c r="BX128" s="550"/>
      <c r="BY128" s="550"/>
      <c r="BZ128" s="550"/>
      <c r="CA128" s="550"/>
      <c r="CB128" s="550"/>
      <c r="CC128" s="550"/>
      <c r="CD128" s="550"/>
      <c r="CE128" s="550"/>
      <c r="CF128" s="550"/>
      <c r="CG128" s="550"/>
      <c r="CH128" s="550"/>
      <c r="CI128" s="550"/>
      <c r="CJ128" s="550"/>
      <c r="CK128" s="550"/>
      <c r="CL128" s="550"/>
      <c r="CM128" s="550"/>
      <c r="CN128" s="550"/>
      <c r="CO128" s="550"/>
      <c r="CP128" s="550"/>
      <c r="CQ128" s="550"/>
      <c r="CR128" s="550"/>
      <c r="CS128" s="550"/>
      <c r="CT128" s="550"/>
      <c r="CU128" s="550"/>
      <c r="CV128" s="550"/>
      <c r="CW128" s="550"/>
      <c r="CX128" s="550"/>
      <c r="CY128" s="550"/>
      <c r="CZ128" s="550"/>
      <c r="DA128" s="550"/>
      <c r="DB128" s="550"/>
      <c r="DC128" s="550"/>
      <c r="DD128" s="550"/>
      <c r="DE128" s="550"/>
      <c r="DF128" s="550"/>
      <c r="DG128" s="550"/>
      <c r="DH128" s="550"/>
      <c r="DI128" s="550"/>
      <c r="DJ128" s="550"/>
      <c r="DK128" s="550"/>
      <c r="DL128" s="550"/>
      <c r="DM128" s="550"/>
      <c r="DN128" s="550"/>
      <c r="DO128" s="550"/>
      <c r="DP128" s="550"/>
      <c r="DQ128" s="550"/>
      <c r="DR128" s="550"/>
      <c r="DS128" s="550"/>
      <c r="DT128" s="550"/>
      <c r="DU128" s="550"/>
      <c r="DV128" s="550"/>
      <c r="DW128" s="550"/>
      <c r="DX128" s="550"/>
      <c r="DY128" s="550"/>
      <c r="DZ128" s="550"/>
      <c r="EA128" s="550"/>
      <c r="EB128" s="550"/>
      <c r="EC128" s="550"/>
      <c r="ED128" s="550"/>
      <c r="EE128" s="550"/>
      <c r="EF128" s="550"/>
      <c r="EG128" s="550"/>
      <c r="EH128" s="550"/>
      <c r="EI128" s="550"/>
      <c r="EJ128" s="242"/>
      <c r="EK128" s="242"/>
      <c r="EL128" s="242"/>
      <c r="EM128" s="242"/>
      <c r="EN128" s="242"/>
      <c r="EO128" s="242"/>
      <c r="EP128" s="242"/>
      <c r="EQ128" s="242"/>
      <c r="ER128" s="242"/>
      <c r="ES128" s="242"/>
      <c r="ET128" s="242"/>
      <c r="EU128" s="242"/>
      <c r="EV128" s="242"/>
      <c r="EW128" s="242"/>
      <c r="EX128" s="242"/>
      <c r="EY128" s="242"/>
      <c r="EZ128" s="242"/>
      <c r="FA128" s="242"/>
      <c r="FB128" s="242"/>
      <c r="FC128" s="242"/>
      <c r="FD128" s="242"/>
      <c r="FE128" s="242"/>
      <c r="FF128" s="242"/>
      <c r="FG128" s="242"/>
      <c r="FH128" s="242"/>
      <c r="FI128" s="242"/>
      <c r="FJ128" s="242"/>
      <c r="FK128" s="242"/>
      <c r="FL128" s="242"/>
      <c r="FM128" s="242"/>
      <c r="FN128" s="242"/>
      <c r="FO128" s="242"/>
      <c r="FP128" s="242"/>
      <c r="FQ128" s="242"/>
      <c r="FR128" s="242"/>
      <c r="FS128" s="242"/>
      <c r="FT128" s="242"/>
      <c r="FU128" s="242"/>
      <c r="FV128" s="242"/>
      <c r="FW128" s="242"/>
      <c r="FX128" s="242"/>
      <c r="FY128" s="242"/>
      <c r="FZ128" s="242"/>
      <c r="GA128" s="242"/>
      <c r="GB128" s="242"/>
      <c r="GC128" s="242"/>
      <c r="GD128" s="242"/>
      <c r="GE128" s="242"/>
      <c r="GF128" s="550"/>
      <c r="GG128" s="550"/>
      <c r="GH128" s="550"/>
      <c r="GI128" s="550"/>
      <c r="GJ128" s="550"/>
      <c r="GK128" s="315"/>
      <c r="GL128" s="315"/>
      <c r="GM128" s="315"/>
      <c r="GN128" s="315"/>
      <c r="GO128" s="314"/>
      <c r="GP128" s="550"/>
      <c r="GQ128" s="550"/>
      <c r="GR128" s="550"/>
      <c r="GS128" s="550"/>
      <c r="GT128" s="550"/>
      <c r="GU128" s="550"/>
      <c r="GV128" s="550"/>
      <c r="GW128" s="550"/>
      <c r="GX128" s="550"/>
      <c r="GY128" s="550"/>
      <c r="GZ128" s="550"/>
      <c r="HA128" s="550"/>
      <c r="HB128" s="550"/>
      <c r="HC128" s="550"/>
      <c r="HD128" s="550"/>
      <c r="HE128" s="550"/>
      <c r="HF128" s="550"/>
      <c r="HG128" s="550"/>
      <c r="HH128" s="550"/>
      <c r="HI128" s="550"/>
      <c r="HJ128" s="550"/>
      <c r="HK128" s="550"/>
      <c r="HL128" s="550"/>
      <c r="HM128" s="550"/>
      <c r="HN128" s="550"/>
      <c r="HO128" s="550"/>
      <c r="HP128" s="550"/>
      <c r="HQ128" s="550"/>
      <c r="HR128" s="315"/>
      <c r="HS128" s="315"/>
      <c r="HT128" s="315"/>
      <c r="HU128" s="315"/>
      <c r="HV128" s="315"/>
      <c r="HW128" s="315"/>
      <c r="HX128" s="315"/>
      <c r="HY128" s="315"/>
      <c r="HZ128" s="315"/>
      <c r="IA128" s="315"/>
      <c r="IB128" s="315"/>
      <c r="IC128" s="315"/>
      <c r="ID128" s="315"/>
      <c r="IE128" s="315"/>
      <c r="IF128" s="244"/>
      <c r="IG128" s="244"/>
      <c r="IH128" s="244"/>
      <c r="II128" s="244"/>
      <c r="IJ128" s="244"/>
      <c r="IK128" s="244"/>
      <c r="IL128" s="315"/>
      <c r="IM128" s="315"/>
      <c r="IN128" s="315"/>
      <c r="IO128" s="315"/>
      <c r="IP128" s="315"/>
      <c r="IQ128" s="315"/>
      <c r="IR128" s="244"/>
      <c r="IS128" s="244"/>
      <c r="IT128" s="244"/>
      <c r="IU128" s="244"/>
      <c r="IV128" s="244"/>
      <c r="IW128" s="244"/>
    </row>
    <row r="129" spans="1:273" s="206" customFormat="1" ht="15" x14ac:dyDescent="0.25">
      <c r="A129" s="187"/>
      <c r="B129" s="313" t="s">
        <v>119</v>
      </c>
      <c r="C129" s="406" t="str">
        <f>ПЗ!$A$26</f>
        <v>Заместитель директора департамента 
по ценообразованию и сметному регулированию 
Департамента развития инфраструктуры</v>
      </c>
      <c r="D129" s="406"/>
      <c r="E129" s="406"/>
      <c r="F129" s="406"/>
      <c r="G129" s="406"/>
      <c r="H129" s="406"/>
      <c r="I129" s="407"/>
      <c r="J129" s="407"/>
      <c r="K129" s="407"/>
      <c r="L129" s="407"/>
      <c r="M129" s="407"/>
      <c r="N129" s="407"/>
      <c r="O129" s="408" t="str">
        <f>ПЗ!$C$26</f>
        <v>Е.А. Татаринова</v>
      </c>
      <c r="P129" s="76"/>
      <c r="Q129" s="193"/>
      <c r="R129" s="193"/>
      <c r="S129" s="76"/>
      <c r="T129" s="76"/>
      <c r="U129" s="76"/>
      <c r="V129" s="76"/>
      <c r="W129" s="76"/>
      <c r="X129" s="76"/>
      <c r="Y129" s="76"/>
      <c r="Z129" s="76"/>
      <c r="AA129" s="76"/>
      <c r="AB129" s="550"/>
      <c r="AC129" s="550"/>
      <c r="AD129" s="550"/>
      <c r="AE129" s="550"/>
      <c r="AF129" s="550"/>
      <c r="AG129" s="550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550"/>
      <c r="AS129" s="550"/>
      <c r="AT129" s="550"/>
      <c r="AU129" s="550"/>
      <c r="AV129" s="550"/>
      <c r="AW129" s="550"/>
      <c r="AX129" s="189"/>
      <c r="AY129" s="189"/>
      <c r="AZ129" s="189"/>
      <c r="BA129" s="189"/>
      <c r="BB129" s="189"/>
      <c r="BC129" s="189"/>
      <c r="BD129" s="189"/>
      <c r="BE129" s="189"/>
      <c r="BF129" s="189"/>
      <c r="BG129" s="189"/>
      <c r="BH129" s="550"/>
      <c r="BI129" s="550"/>
      <c r="BJ129" s="550"/>
      <c r="BK129" s="550"/>
      <c r="BL129" s="550"/>
      <c r="BM129" s="550"/>
      <c r="BN129" s="189"/>
      <c r="BO129" s="189"/>
      <c r="BP129" s="189"/>
      <c r="BQ129" s="189"/>
      <c r="BR129" s="189"/>
      <c r="BS129" s="189"/>
      <c r="BT129" s="189"/>
      <c r="BU129" s="189"/>
      <c r="BV129" s="189"/>
      <c r="BW129" s="189"/>
      <c r="BX129" s="550"/>
      <c r="BY129" s="550"/>
      <c r="BZ129" s="550"/>
      <c r="CA129" s="550"/>
      <c r="CB129" s="550"/>
      <c r="CC129" s="550"/>
      <c r="CD129" s="189"/>
      <c r="CE129" s="189"/>
      <c r="CF129" s="189"/>
      <c r="CG129" s="189"/>
      <c r="CH129" s="189"/>
      <c r="CI129" s="189"/>
      <c r="CJ129" s="189"/>
      <c r="CK129" s="189"/>
      <c r="CL129" s="189"/>
      <c r="CM129" s="189"/>
      <c r="CN129" s="550"/>
      <c r="CO129" s="550"/>
      <c r="CP129" s="550"/>
      <c r="CQ129" s="550"/>
      <c r="CR129" s="550"/>
      <c r="CS129" s="550"/>
      <c r="CT129" s="189"/>
      <c r="CU129" s="189"/>
      <c r="CV129" s="189"/>
      <c r="CW129" s="189"/>
      <c r="CX129" s="189"/>
      <c r="CY129" s="189"/>
      <c r="CZ129" s="189"/>
      <c r="DA129" s="189"/>
      <c r="DB129" s="189"/>
      <c r="DC129" s="189"/>
      <c r="DD129" s="550"/>
      <c r="DE129" s="550"/>
      <c r="DF129" s="550"/>
      <c r="DG129" s="550"/>
      <c r="DH129" s="550"/>
      <c r="DI129" s="550"/>
      <c r="DJ129" s="189"/>
      <c r="DK129" s="189"/>
      <c r="DL129" s="189"/>
      <c r="DM129" s="189"/>
      <c r="DN129" s="189"/>
      <c r="DO129" s="189"/>
      <c r="DP129" s="189"/>
      <c r="DQ129" s="189"/>
      <c r="DR129" s="189"/>
      <c r="DS129" s="189"/>
      <c r="DT129" s="550"/>
      <c r="DU129" s="550"/>
      <c r="DV129" s="550"/>
      <c r="DW129" s="550"/>
      <c r="DX129" s="550"/>
      <c r="DY129" s="550"/>
      <c r="DZ129" s="189"/>
      <c r="EA129" s="189"/>
      <c r="EB129" s="189"/>
      <c r="EC129" s="189"/>
      <c r="ED129" s="189"/>
      <c r="EE129" s="189"/>
      <c r="EF129" s="189"/>
      <c r="EG129" s="189"/>
      <c r="EH129" s="189"/>
      <c r="EI129" s="189"/>
      <c r="EJ129" s="197"/>
      <c r="EK129" s="197"/>
      <c r="EL129" s="197"/>
      <c r="EM129" s="197"/>
      <c r="EN129" s="197"/>
      <c r="EO129" s="197"/>
      <c r="EP129" s="197"/>
      <c r="EQ129" s="197"/>
      <c r="ER129" s="197"/>
      <c r="ES129" s="197"/>
      <c r="ET129" s="197"/>
      <c r="EU129" s="197"/>
      <c r="EV129" s="197"/>
      <c r="EW129" s="197"/>
      <c r="EX129" s="197"/>
      <c r="EY129" s="197"/>
      <c r="EZ129" s="197"/>
      <c r="FA129" s="197"/>
      <c r="FB129" s="197"/>
      <c r="FC129" s="197"/>
      <c r="FD129" s="197"/>
      <c r="FE129" s="197"/>
      <c r="FF129" s="197"/>
      <c r="FG129" s="197"/>
      <c r="FH129" s="197"/>
      <c r="FI129" s="197"/>
      <c r="FJ129" s="197"/>
      <c r="FK129" s="197"/>
      <c r="FL129" s="197"/>
      <c r="FM129" s="197"/>
      <c r="FN129" s="197"/>
      <c r="FO129" s="197"/>
      <c r="FP129" s="197"/>
      <c r="FQ129" s="197"/>
      <c r="FR129" s="197"/>
      <c r="FS129" s="197"/>
      <c r="FT129" s="197"/>
      <c r="FU129" s="197"/>
      <c r="FV129" s="197"/>
      <c r="FW129" s="197"/>
      <c r="FX129" s="197"/>
      <c r="FY129" s="197"/>
      <c r="FZ129" s="197"/>
      <c r="GA129" s="197"/>
      <c r="GB129" s="197"/>
      <c r="GC129" s="197"/>
      <c r="GD129" s="197"/>
      <c r="GE129" s="197"/>
      <c r="GF129" s="189"/>
      <c r="GG129" s="189"/>
      <c r="GH129" s="189"/>
      <c r="GI129" s="189"/>
      <c r="GJ129" s="189"/>
      <c r="GK129" s="192"/>
      <c r="GL129" s="192"/>
      <c r="GM129" s="192"/>
      <c r="GN129" s="192"/>
      <c r="GO129" s="314"/>
      <c r="GP129" s="550"/>
      <c r="GQ129" s="550"/>
      <c r="GR129" s="550"/>
      <c r="GS129" s="550"/>
      <c r="GT129" s="550"/>
      <c r="GU129" s="550"/>
      <c r="GV129" s="550"/>
      <c r="GW129" s="550"/>
      <c r="GX129" s="550"/>
      <c r="GY129" s="550"/>
      <c r="GZ129" s="550"/>
      <c r="HA129" s="550"/>
      <c r="HB129" s="550"/>
      <c r="HC129" s="550"/>
      <c r="HD129" s="550"/>
      <c r="HE129" s="550"/>
      <c r="HF129" s="550"/>
      <c r="HG129" s="550"/>
      <c r="HH129" s="550"/>
      <c r="HI129" s="550"/>
      <c r="HJ129" s="550"/>
      <c r="HK129" s="550"/>
      <c r="HL129" s="550"/>
      <c r="HM129" s="550"/>
      <c r="HN129" s="550"/>
      <c r="HO129" s="550"/>
      <c r="HP129" s="550"/>
      <c r="HQ129" s="550"/>
      <c r="HR129" s="315"/>
      <c r="HS129" s="315"/>
      <c r="HT129" s="315"/>
      <c r="HU129" s="315"/>
      <c r="HV129" s="315"/>
      <c r="HW129" s="315"/>
      <c r="HX129" s="315"/>
      <c r="HY129" s="315"/>
      <c r="HZ129" s="315"/>
      <c r="IA129" s="315"/>
      <c r="IB129" s="315"/>
      <c r="IC129" s="315"/>
      <c r="ID129" s="315"/>
      <c r="IE129" s="315"/>
      <c r="IF129" s="244"/>
      <c r="IG129" s="244"/>
      <c r="IH129" s="244"/>
      <c r="II129" s="244"/>
      <c r="IJ129" s="244"/>
      <c r="IK129" s="244"/>
      <c r="IL129" s="315" t="s">
        <v>52</v>
      </c>
      <c r="IM129" s="315" t="s">
        <v>52</v>
      </c>
      <c r="IN129" s="315" t="s">
        <v>52</v>
      </c>
      <c r="IO129" s="315" t="s">
        <v>52</v>
      </c>
      <c r="IP129" s="315" t="s">
        <v>52</v>
      </c>
      <c r="IQ129" s="315" t="s">
        <v>52</v>
      </c>
      <c r="IR129" s="244" t="s">
        <v>52</v>
      </c>
      <c r="IS129" s="244" t="s">
        <v>52</v>
      </c>
      <c r="IT129" s="244" t="s">
        <v>52</v>
      </c>
      <c r="IU129" s="244" t="s">
        <v>52</v>
      </c>
      <c r="IV129" s="244" t="s">
        <v>52</v>
      </c>
      <c r="IW129" s="244" t="s">
        <v>52</v>
      </c>
    </row>
    <row r="130" spans="1:273" s="316" customFormat="1" ht="16.5" customHeight="1" x14ac:dyDescent="0.25">
      <c r="A130" s="195"/>
      <c r="C130" s="687" t="s">
        <v>53</v>
      </c>
      <c r="D130" s="687"/>
      <c r="E130" s="687"/>
      <c r="F130" s="687"/>
      <c r="G130" s="687"/>
      <c r="H130" s="687"/>
      <c r="I130" s="687"/>
      <c r="J130" s="687"/>
      <c r="K130" s="687"/>
      <c r="L130" s="687"/>
      <c r="M130" s="687"/>
      <c r="N130" s="687"/>
      <c r="Q130" s="317"/>
      <c r="R130" s="317"/>
      <c r="AB130" s="550"/>
      <c r="AC130" s="550"/>
      <c r="AD130" s="550"/>
      <c r="AE130" s="550"/>
      <c r="AF130" s="550"/>
      <c r="AG130" s="550"/>
      <c r="AH130" s="550"/>
      <c r="AI130" s="550"/>
      <c r="AJ130" s="550"/>
      <c r="AK130" s="550"/>
      <c r="AL130" s="550"/>
      <c r="AM130" s="550"/>
      <c r="AN130" s="550"/>
      <c r="AO130" s="550"/>
      <c r="AP130" s="550"/>
      <c r="AQ130" s="550"/>
      <c r="AR130" s="550"/>
      <c r="AS130" s="550"/>
      <c r="AT130" s="550"/>
      <c r="AU130" s="550"/>
      <c r="AV130" s="550"/>
      <c r="AW130" s="550"/>
      <c r="AX130" s="550"/>
      <c r="AY130" s="550"/>
      <c r="AZ130" s="550"/>
      <c r="BA130" s="550"/>
      <c r="BB130" s="550"/>
      <c r="BC130" s="550"/>
      <c r="BD130" s="550"/>
      <c r="BE130" s="550"/>
      <c r="BF130" s="550"/>
      <c r="BG130" s="550"/>
      <c r="BH130" s="550"/>
      <c r="BI130" s="550"/>
      <c r="BJ130" s="550"/>
      <c r="BK130" s="550"/>
      <c r="BL130" s="550"/>
      <c r="BM130" s="550"/>
      <c r="BN130" s="550"/>
      <c r="BO130" s="550"/>
      <c r="BP130" s="550"/>
      <c r="BQ130" s="550"/>
      <c r="BR130" s="550"/>
      <c r="BS130" s="550"/>
      <c r="BT130" s="550"/>
      <c r="BU130" s="550"/>
      <c r="BV130" s="550"/>
      <c r="BW130" s="550"/>
      <c r="BX130" s="550"/>
      <c r="BY130" s="550"/>
      <c r="BZ130" s="550"/>
      <c r="CA130" s="550"/>
      <c r="CB130" s="550"/>
      <c r="CC130" s="550"/>
      <c r="CD130" s="550"/>
      <c r="CE130" s="550"/>
      <c r="CF130" s="550"/>
      <c r="CG130" s="550"/>
      <c r="CH130" s="550"/>
      <c r="CI130" s="550"/>
      <c r="CJ130" s="550"/>
      <c r="CK130" s="550"/>
      <c r="CL130" s="550"/>
      <c r="CM130" s="550"/>
      <c r="CN130" s="550"/>
      <c r="CO130" s="550"/>
      <c r="CP130" s="550"/>
      <c r="CQ130" s="550"/>
      <c r="CR130" s="550"/>
      <c r="CS130" s="550"/>
      <c r="CT130" s="550"/>
      <c r="CU130" s="550"/>
      <c r="CV130" s="550"/>
      <c r="CW130" s="550"/>
      <c r="CX130" s="550"/>
      <c r="CY130" s="550"/>
      <c r="CZ130" s="550"/>
      <c r="DA130" s="550"/>
      <c r="DB130" s="550"/>
      <c r="DC130" s="550"/>
      <c r="DD130" s="550"/>
      <c r="DE130" s="550"/>
      <c r="DF130" s="550"/>
      <c r="DG130" s="550"/>
      <c r="DH130" s="550"/>
      <c r="DI130" s="550"/>
      <c r="DJ130" s="550"/>
      <c r="DK130" s="550"/>
      <c r="DL130" s="550"/>
      <c r="DM130" s="550"/>
      <c r="DN130" s="550"/>
      <c r="DO130" s="550"/>
      <c r="DP130" s="550"/>
      <c r="DQ130" s="550"/>
      <c r="DR130" s="550"/>
      <c r="DS130" s="550"/>
      <c r="DT130" s="550"/>
      <c r="DU130" s="550"/>
      <c r="DV130" s="550"/>
      <c r="DW130" s="550"/>
      <c r="DX130" s="550"/>
      <c r="DY130" s="550"/>
      <c r="DZ130" s="550"/>
      <c r="EA130" s="550"/>
      <c r="EB130" s="550"/>
      <c r="EC130" s="550"/>
      <c r="ED130" s="550"/>
      <c r="EE130" s="550"/>
      <c r="EF130" s="550"/>
      <c r="EG130" s="550"/>
      <c r="EH130" s="550"/>
      <c r="EI130" s="550"/>
      <c r="EJ130" s="242"/>
      <c r="EK130" s="242"/>
      <c r="EL130" s="242"/>
      <c r="EM130" s="242"/>
      <c r="EN130" s="242"/>
      <c r="EO130" s="242"/>
      <c r="EP130" s="242"/>
      <c r="EQ130" s="242"/>
      <c r="ER130" s="242"/>
      <c r="ES130" s="242"/>
      <c r="ET130" s="242"/>
      <c r="EU130" s="242"/>
      <c r="EV130" s="242"/>
      <c r="EW130" s="242"/>
      <c r="EX130" s="242"/>
      <c r="EY130" s="242"/>
      <c r="EZ130" s="242"/>
      <c r="FA130" s="242"/>
      <c r="FB130" s="242"/>
      <c r="FC130" s="242"/>
      <c r="FD130" s="242"/>
      <c r="FE130" s="242"/>
      <c r="FF130" s="242"/>
      <c r="FG130" s="242"/>
      <c r="FH130" s="242"/>
      <c r="FI130" s="242"/>
      <c r="FJ130" s="242"/>
      <c r="FK130" s="242"/>
      <c r="FL130" s="242"/>
      <c r="FM130" s="242"/>
      <c r="FN130" s="242"/>
      <c r="FO130" s="242"/>
      <c r="FP130" s="242"/>
      <c r="FQ130" s="242"/>
      <c r="FR130" s="242"/>
      <c r="FS130" s="242"/>
      <c r="FT130" s="242"/>
      <c r="FU130" s="242"/>
      <c r="FV130" s="242"/>
      <c r="FW130" s="242"/>
      <c r="FX130" s="242"/>
      <c r="FY130" s="242"/>
      <c r="FZ130" s="242"/>
      <c r="GA130" s="242"/>
      <c r="GB130" s="242"/>
      <c r="GC130" s="242"/>
      <c r="GD130" s="242"/>
      <c r="GE130" s="242"/>
      <c r="GF130" s="550"/>
      <c r="GG130" s="550"/>
      <c r="GH130" s="550"/>
      <c r="GI130" s="550"/>
      <c r="GJ130" s="550"/>
      <c r="GK130" s="315"/>
      <c r="GL130" s="315"/>
      <c r="GM130" s="315"/>
      <c r="GN130" s="315"/>
      <c r="GO130" s="314"/>
      <c r="GP130" s="550"/>
      <c r="GQ130" s="550"/>
      <c r="GR130" s="550"/>
      <c r="GS130" s="550"/>
      <c r="GT130" s="550"/>
      <c r="GU130" s="550"/>
      <c r="GV130" s="550"/>
      <c r="GW130" s="550"/>
      <c r="GX130" s="550"/>
      <c r="GY130" s="550"/>
      <c r="GZ130" s="550"/>
      <c r="HA130" s="550"/>
      <c r="HB130" s="550"/>
      <c r="HC130" s="550"/>
      <c r="HD130" s="550"/>
      <c r="HE130" s="550"/>
      <c r="HF130" s="550"/>
      <c r="HG130" s="550"/>
      <c r="HH130" s="550"/>
      <c r="HI130" s="550"/>
      <c r="HJ130" s="550"/>
      <c r="HK130" s="550"/>
      <c r="HL130" s="550"/>
      <c r="HM130" s="550"/>
      <c r="HN130" s="550"/>
      <c r="HO130" s="550"/>
      <c r="HP130" s="550"/>
      <c r="HQ130" s="550"/>
      <c r="HR130" s="315"/>
      <c r="HS130" s="315"/>
      <c r="HT130" s="315"/>
      <c r="HU130" s="315"/>
      <c r="HV130" s="315"/>
      <c r="HW130" s="315"/>
      <c r="HX130" s="315"/>
      <c r="HY130" s="315"/>
      <c r="HZ130" s="315"/>
      <c r="IA130" s="315"/>
      <c r="IB130" s="315"/>
      <c r="IC130" s="315"/>
      <c r="ID130" s="315"/>
      <c r="IE130" s="315"/>
      <c r="IF130" s="244"/>
      <c r="IG130" s="244"/>
      <c r="IH130" s="244"/>
      <c r="II130" s="244"/>
      <c r="IJ130" s="244"/>
      <c r="IK130" s="244"/>
      <c r="IL130" s="315"/>
      <c r="IM130" s="315"/>
      <c r="IN130" s="315"/>
      <c r="IO130" s="315"/>
      <c r="IP130" s="315"/>
      <c r="IQ130" s="315"/>
      <c r="IR130" s="244"/>
      <c r="IS130" s="244"/>
      <c r="IT130" s="244"/>
      <c r="IU130" s="244"/>
      <c r="IV130" s="244"/>
      <c r="IW130" s="244"/>
    </row>
    <row r="131" spans="1:273" s="76" customFormat="1" ht="15" x14ac:dyDescent="0.25">
      <c r="A131" s="647"/>
      <c r="B131" s="647"/>
      <c r="C131" s="647"/>
      <c r="D131" s="647"/>
      <c r="E131" s="647"/>
      <c r="F131" s="647"/>
      <c r="G131" s="647"/>
      <c r="H131" s="647"/>
      <c r="I131" s="647"/>
      <c r="J131" s="647"/>
      <c r="K131" s="647"/>
      <c r="L131" s="647"/>
      <c r="M131" s="647"/>
      <c r="N131" s="647"/>
      <c r="O131" s="647"/>
      <c r="P131" s="647"/>
      <c r="IX131" s="557" t="s">
        <v>52</v>
      </c>
      <c r="IY131" s="557" t="s">
        <v>52</v>
      </c>
      <c r="IZ131" s="557" t="s">
        <v>52</v>
      </c>
      <c r="JA131" s="557" t="s">
        <v>52</v>
      </c>
      <c r="JB131" s="557" t="s">
        <v>52</v>
      </c>
      <c r="JC131" s="557" t="s">
        <v>52</v>
      </c>
      <c r="JD131" s="557" t="s">
        <v>52</v>
      </c>
      <c r="JE131" s="557" t="s">
        <v>52</v>
      </c>
      <c r="JF131" s="557" t="s">
        <v>52</v>
      </c>
      <c r="JG131" s="557" t="s">
        <v>52</v>
      </c>
      <c r="JH131" s="557" t="s">
        <v>52</v>
      </c>
      <c r="JI131" s="557" t="s">
        <v>52</v>
      </c>
      <c r="JJ131" s="557" t="s">
        <v>52</v>
      </c>
      <c r="JK131" s="557" t="s">
        <v>52</v>
      </c>
      <c r="JL131" s="557" t="s">
        <v>52</v>
      </c>
      <c r="JM131" s="557" t="s">
        <v>52</v>
      </c>
    </row>
    <row r="132" spans="1:273" s="76" customFormat="1" ht="15" x14ac:dyDescent="0.25">
      <c r="A132" s="185"/>
    </row>
    <row r="133" spans="1:273" s="76" customFormat="1" ht="15" x14ac:dyDescent="0.25">
      <c r="A133" s="185"/>
    </row>
    <row r="134" spans="1:273" s="76" customFormat="1" ht="15" x14ac:dyDescent="0.25">
      <c r="A134" s="185"/>
    </row>
    <row r="135" spans="1:273" s="76" customFormat="1" ht="15" x14ac:dyDescent="0.25">
      <c r="A135" s="185"/>
    </row>
    <row r="136" spans="1:273" s="76" customFormat="1" ht="15" x14ac:dyDescent="0.25">
      <c r="A136" s="185"/>
    </row>
    <row r="137" spans="1:273" s="76" customFormat="1" ht="15" x14ac:dyDescent="0.25">
      <c r="A137" s="185"/>
    </row>
    <row r="138" spans="1:273" s="76" customFormat="1" ht="15" x14ac:dyDescent="0.25">
      <c r="A138" s="185"/>
    </row>
    <row r="139" spans="1:273" s="76" customFormat="1" ht="15" x14ac:dyDescent="0.25">
      <c r="A139" s="185"/>
    </row>
    <row r="140" spans="1:273" s="76" customFormat="1" ht="15" x14ac:dyDescent="0.25">
      <c r="A140" s="185"/>
    </row>
    <row r="141" spans="1:273" s="76" customFormat="1" ht="15" x14ac:dyDescent="0.25">
      <c r="A141" s="185"/>
    </row>
    <row r="142" spans="1:273" s="76" customFormat="1" ht="15" x14ac:dyDescent="0.25">
      <c r="A142" s="185"/>
    </row>
    <row r="143" spans="1:273" s="76" customFormat="1" ht="15" x14ac:dyDescent="0.25">
      <c r="A143" s="185"/>
    </row>
    <row r="144" spans="1:273" s="76" customFormat="1" ht="15" x14ac:dyDescent="0.25">
      <c r="A144" s="185"/>
    </row>
    <row r="145" spans="1:1" s="76" customFormat="1" ht="15" x14ac:dyDescent="0.25">
      <c r="A145" s="185"/>
    </row>
    <row r="146" spans="1:1" s="76" customFormat="1" ht="15" x14ac:dyDescent="0.25">
      <c r="A146" s="185"/>
    </row>
    <row r="147" spans="1:1" s="76" customFormat="1" ht="15" x14ac:dyDescent="0.25">
      <c r="A147" s="185"/>
    </row>
    <row r="148" spans="1:1" s="76" customFormat="1" ht="15" x14ac:dyDescent="0.25">
      <c r="A148" s="185"/>
    </row>
    <row r="149" spans="1:1" s="76" customFormat="1" ht="15" x14ac:dyDescent="0.25">
      <c r="A149" s="185"/>
    </row>
    <row r="150" spans="1:1" s="76" customFormat="1" ht="15" x14ac:dyDescent="0.25">
      <c r="A150" s="185"/>
    </row>
    <row r="151" spans="1:1" s="76" customFormat="1" ht="15" x14ac:dyDescent="0.25">
      <c r="A151" s="185"/>
    </row>
    <row r="152" spans="1:1" s="76" customFormat="1" ht="15" x14ac:dyDescent="0.25">
      <c r="A152" s="185"/>
    </row>
    <row r="153" spans="1:1" s="76" customFormat="1" ht="15" x14ac:dyDescent="0.25">
      <c r="A153" s="185"/>
    </row>
    <row r="154" spans="1:1" s="76" customFormat="1" ht="15" x14ac:dyDescent="0.25">
      <c r="A154" s="185"/>
    </row>
    <row r="155" spans="1:1" s="76" customFormat="1" ht="15" x14ac:dyDescent="0.25">
      <c r="A155" s="185"/>
    </row>
    <row r="156" spans="1:1" s="76" customFormat="1" ht="15" x14ac:dyDescent="0.25">
      <c r="A156" s="185"/>
    </row>
    <row r="157" spans="1:1" s="76" customFormat="1" ht="15" x14ac:dyDescent="0.25">
      <c r="A157" s="185"/>
    </row>
    <row r="158" spans="1:1" s="76" customFormat="1" ht="15" x14ac:dyDescent="0.25">
      <c r="A158" s="185"/>
    </row>
    <row r="159" spans="1:1" s="76" customFormat="1" ht="15" x14ac:dyDescent="0.25">
      <c r="A159" s="185"/>
    </row>
    <row r="160" spans="1:1" s="76" customFormat="1" ht="15" x14ac:dyDescent="0.25">
      <c r="A160" s="185"/>
    </row>
    <row r="161" spans="1:1" s="76" customFormat="1" ht="15" x14ac:dyDescent="0.25">
      <c r="A161" s="185"/>
    </row>
    <row r="162" spans="1:1" s="76" customFormat="1" ht="15" x14ac:dyDescent="0.25">
      <c r="A162" s="185"/>
    </row>
    <row r="163" spans="1:1" s="76" customFormat="1" ht="15" x14ac:dyDescent="0.25">
      <c r="A163" s="185"/>
    </row>
    <row r="164" spans="1:1" s="76" customFormat="1" ht="15" x14ac:dyDescent="0.25">
      <c r="A164" s="185"/>
    </row>
  </sheetData>
  <mergeCells count="121">
    <mergeCell ref="A4:F4"/>
    <mergeCell ref="G4:P4"/>
    <mergeCell ref="A5:F5"/>
    <mergeCell ref="G5:P5"/>
    <mergeCell ref="A6:F6"/>
    <mergeCell ref="G6:P6"/>
    <mergeCell ref="A10:F10"/>
    <mergeCell ref="G10:P10"/>
    <mergeCell ref="C124:G124"/>
    <mergeCell ref="C119:G119"/>
    <mergeCell ref="C120:G120"/>
    <mergeCell ref="J120:K120"/>
    <mergeCell ref="C121:G121"/>
    <mergeCell ref="C122:G122"/>
    <mergeCell ref="C123:G123"/>
    <mergeCell ref="A21:P21"/>
    <mergeCell ref="B23:F23"/>
    <mergeCell ref="B24:F24"/>
    <mergeCell ref="C26:F26"/>
    <mergeCell ref="A35:A37"/>
    <mergeCell ref="A11:F11"/>
    <mergeCell ref="G11:P11"/>
    <mergeCell ref="A13:P13"/>
    <mergeCell ref="A7:F7"/>
    <mergeCell ref="G7:P7"/>
    <mergeCell ref="A8:F8"/>
    <mergeCell ref="G8:P8"/>
    <mergeCell ref="A9:F9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G9:P9"/>
    <mergeCell ref="C43:G43"/>
    <mergeCell ref="C44:G44"/>
    <mergeCell ref="C45:G45"/>
    <mergeCell ref="C46:G46"/>
    <mergeCell ref="C47:G47"/>
    <mergeCell ref="C38:G38"/>
    <mergeCell ref="A39:P39"/>
    <mergeCell ref="C40:G40"/>
    <mergeCell ref="C41:P41"/>
    <mergeCell ref="C42:P4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63:G63"/>
    <mergeCell ref="C64:P64"/>
    <mergeCell ref="C65:G65"/>
    <mergeCell ref="C67:O67"/>
    <mergeCell ref="C68:O68"/>
    <mergeCell ref="C58:G58"/>
    <mergeCell ref="C59:G59"/>
    <mergeCell ref="C60:G60"/>
    <mergeCell ref="C61:G61"/>
    <mergeCell ref="C62:G62"/>
    <mergeCell ref="C74:O74"/>
    <mergeCell ref="C75:O75"/>
    <mergeCell ref="C76:O76"/>
    <mergeCell ref="C77:O77"/>
    <mergeCell ref="C78:O78"/>
    <mergeCell ref="C69:O69"/>
    <mergeCell ref="C70:O70"/>
    <mergeCell ref="C71:O71"/>
    <mergeCell ref="C72:O72"/>
    <mergeCell ref="C73:O73"/>
    <mergeCell ref="C84:O84"/>
    <mergeCell ref="C85:O85"/>
    <mergeCell ref="C86:O86"/>
    <mergeCell ref="C87:O87"/>
    <mergeCell ref="C88:O88"/>
    <mergeCell ref="C79:O79"/>
    <mergeCell ref="C80:O80"/>
    <mergeCell ref="C81:O81"/>
    <mergeCell ref="C82:O82"/>
    <mergeCell ref="C83:O83"/>
    <mergeCell ref="C95:O95"/>
    <mergeCell ref="C96:O96"/>
    <mergeCell ref="C97:O97"/>
    <mergeCell ref="C98:O98"/>
    <mergeCell ref="C99:O99"/>
    <mergeCell ref="C89:J89"/>
    <mergeCell ref="C90:J90"/>
    <mergeCell ref="C92:O92"/>
    <mergeCell ref="C93:O93"/>
    <mergeCell ref="C94:O94"/>
    <mergeCell ref="C105:O105"/>
    <mergeCell ref="C106:O106"/>
    <mergeCell ref="C107:O107"/>
    <mergeCell ref="C108:O108"/>
    <mergeCell ref="C109:O109"/>
    <mergeCell ref="C100:O100"/>
    <mergeCell ref="C101:O101"/>
    <mergeCell ref="C102:O102"/>
    <mergeCell ref="C103:O103"/>
    <mergeCell ref="C104:O104"/>
    <mergeCell ref="A131:P131"/>
    <mergeCell ref="C115:J115"/>
    <mergeCell ref="C117:G117"/>
    <mergeCell ref="C118:G118"/>
    <mergeCell ref="C110:O110"/>
    <mergeCell ref="C111:O111"/>
    <mergeCell ref="C112:O112"/>
    <mergeCell ref="C113:O113"/>
    <mergeCell ref="C114:J114"/>
    <mergeCell ref="C125:G125"/>
    <mergeCell ref="C128:N128"/>
    <mergeCell ref="C130:N130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5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K244"/>
  <sheetViews>
    <sheetView topLeftCell="A181" workbookViewId="0">
      <selection activeCell="C41" sqref="C41:P41"/>
    </sheetView>
  </sheetViews>
  <sheetFormatPr defaultColWidth="9.140625" defaultRowHeight="11.25" customHeight="1" x14ac:dyDescent="0.2"/>
  <cols>
    <col min="1" max="1" width="9.7109375" style="318" customWidth="1"/>
    <col min="2" max="2" width="20.7109375" style="318" customWidth="1"/>
    <col min="3" max="3" width="10.7109375" style="318" customWidth="1"/>
    <col min="4" max="4" width="12.85546875" style="318" customWidth="1"/>
    <col min="5" max="5" width="10.42578125" style="318" customWidth="1"/>
    <col min="6" max="6" width="11.7109375" style="318" customWidth="1"/>
    <col min="7" max="7" width="6.140625" style="318" customWidth="1"/>
    <col min="8" max="8" width="9.28515625" style="318" customWidth="1"/>
    <col min="9" max="9" width="10.7109375" style="318" customWidth="1"/>
    <col min="10" max="10" width="12.42578125" style="318" customWidth="1"/>
    <col min="11" max="11" width="13.28515625" style="318" customWidth="1"/>
    <col min="12" max="12" width="17" style="318" customWidth="1"/>
    <col min="13" max="13" width="11.5703125" style="318" customWidth="1"/>
    <col min="14" max="14" width="17" style="318" customWidth="1"/>
    <col min="15" max="15" width="12.85546875" style="318" customWidth="1"/>
    <col min="16" max="16" width="17" style="318" customWidth="1"/>
    <col min="17" max="17" width="75.28515625" style="193" hidden="1" customWidth="1"/>
    <col min="18" max="18" width="126.5703125" style="193" hidden="1" customWidth="1"/>
    <col min="19" max="27" width="9.140625" style="318"/>
    <col min="28" max="33" width="76.140625" style="238" hidden="1" customWidth="1"/>
    <col min="34" max="43" width="127.28515625" style="319" hidden="1" customWidth="1"/>
    <col min="44" max="49" width="76.140625" style="238" hidden="1" customWidth="1"/>
    <col min="50" max="59" width="127.28515625" style="319" hidden="1" customWidth="1"/>
    <col min="60" max="65" width="76.140625" style="238" hidden="1" customWidth="1"/>
    <col min="66" max="75" width="127.28515625" style="319" hidden="1" customWidth="1"/>
    <col min="76" max="81" width="76.140625" style="238" hidden="1" customWidth="1"/>
    <col min="82" max="91" width="127.28515625" style="319" hidden="1" customWidth="1"/>
    <col min="92" max="97" width="76.140625" style="238" hidden="1" customWidth="1"/>
    <col min="98" max="107" width="127.28515625" style="319" hidden="1" customWidth="1"/>
    <col min="108" max="113" width="76.140625" style="238" hidden="1" customWidth="1"/>
    <col min="114" max="123" width="127.28515625" style="319" hidden="1" customWidth="1"/>
    <col min="124" max="129" width="76.140625" style="238" hidden="1" customWidth="1"/>
    <col min="130" max="139" width="127.28515625" style="319" hidden="1" customWidth="1"/>
    <col min="140" max="187" width="203.42578125" style="320" hidden="1" customWidth="1"/>
    <col min="188" max="192" width="66.42578125" style="319" hidden="1" customWidth="1"/>
    <col min="193" max="196" width="45.7109375" style="160" hidden="1" customWidth="1"/>
    <col min="197" max="197" width="203.42578125" style="306" hidden="1" customWidth="1"/>
    <col min="198" max="202" width="51.85546875" style="238" hidden="1" customWidth="1"/>
    <col min="203" max="203" width="173" style="238" hidden="1" customWidth="1"/>
    <col min="204" max="208" width="51.85546875" style="238" hidden="1" customWidth="1"/>
    <col min="209" max="209" width="173" style="238" hidden="1" customWidth="1"/>
    <col min="210" max="212" width="156" style="286" hidden="1" customWidth="1"/>
    <col min="213" max="213" width="84.28515625" style="286" hidden="1" customWidth="1"/>
    <col min="214" max="214" width="156" style="286" hidden="1" customWidth="1"/>
    <col min="215" max="215" width="51.85546875" style="286" hidden="1" customWidth="1"/>
    <col min="216" max="218" width="156" style="286" hidden="1" customWidth="1"/>
    <col min="219" max="219" width="84.28515625" style="286" hidden="1" customWidth="1"/>
    <col min="220" max="220" width="156" style="286" hidden="1" customWidth="1"/>
    <col min="221" max="221" width="51.85546875" style="286" hidden="1" customWidth="1"/>
    <col min="222" max="227" width="61.140625" style="286" hidden="1" customWidth="1"/>
    <col min="228" max="233" width="82" style="248" hidden="1" customWidth="1"/>
    <col min="234" max="239" width="61.140625" style="286" hidden="1" customWidth="1"/>
    <col min="240" max="245" width="82" style="248" hidden="1" customWidth="1"/>
    <col min="246" max="16384" width="9.140625" style="318"/>
  </cols>
  <sheetData>
    <row r="1" spans="1:171" s="76" customFormat="1" ht="15" x14ac:dyDescent="0.25">
      <c r="A1" s="185"/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6" t="s">
        <v>54</v>
      </c>
    </row>
    <row r="2" spans="1:171" s="76" customFormat="1" ht="11.25" customHeight="1" x14ac:dyDescent="0.25">
      <c r="A2" s="187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P2" s="186" t="s">
        <v>256</v>
      </c>
    </row>
    <row r="3" spans="1:171" s="76" customFormat="1" ht="15" x14ac:dyDescent="0.25">
      <c r="A3" s="187"/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P3" s="186"/>
    </row>
    <row r="4" spans="1:171" s="76" customFormat="1" ht="12.75" customHeight="1" x14ac:dyDescent="0.25">
      <c r="A4" s="655" t="s">
        <v>55</v>
      </c>
      <c r="B4" s="655"/>
      <c r="C4" s="655"/>
      <c r="D4" s="655"/>
      <c r="E4" s="655"/>
      <c r="F4" s="655"/>
      <c r="G4" s="684" t="s">
        <v>356</v>
      </c>
      <c r="H4" s="684"/>
      <c r="I4" s="684"/>
      <c r="J4" s="684"/>
      <c r="K4" s="684"/>
      <c r="L4" s="684"/>
      <c r="M4" s="684"/>
      <c r="N4" s="684"/>
      <c r="O4" s="684"/>
      <c r="P4" s="684"/>
    </row>
    <row r="5" spans="1:171" s="76" customFormat="1" ht="57" x14ac:dyDescent="0.25">
      <c r="A5" s="655" t="s">
        <v>56</v>
      </c>
      <c r="B5" s="655"/>
      <c r="C5" s="655"/>
      <c r="D5" s="655"/>
      <c r="E5" s="655"/>
      <c r="F5" s="655"/>
      <c r="G5" s="670" t="s">
        <v>357</v>
      </c>
      <c r="H5" s="670"/>
      <c r="I5" s="670"/>
      <c r="J5" s="670"/>
      <c r="K5" s="670"/>
      <c r="L5" s="670"/>
      <c r="M5" s="670"/>
      <c r="N5" s="670"/>
      <c r="O5" s="670"/>
      <c r="P5" s="670"/>
      <c r="AB5" s="188" t="s">
        <v>56</v>
      </c>
      <c r="AC5" s="188" t="s">
        <v>52</v>
      </c>
      <c r="AD5" s="188" t="s">
        <v>52</v>
      </c>
      <c r="AE5" s="188" t="s">
        <v>52</v>
      </c>
      <c r="AF5" s="188" t="s">
        <v>52</v>
      </c>
      <c r="AG5" s="188" t="s">
        <v>52</v>
      </c>
      <c r="AH5" s="189" t="s">
        <v>357</v>
      </c>
      <c r="AI5" s="189" t="s">
        <v>52</v>
      </c>
      <c r="AJ5" s="189" t="s">
        <v>52</v>
      </c>
      <c r="AK5" s="189" t="s">
        <v>52</v>
      </c>
      <c r="AL5" s="189" t="s">
        <v>52</v>
      </c>
      <c r="AM5" s="189" t="s">
        <v>52</v>
      </c>
      <c r="AN5" s="189" t="s">
        <v>52</v>
      </c>
      <c r="AO5" s="189" t="s">
        <v>52</v>
      </c>
      <c r="AP5" s="189" t="s">
        <v>52</v>
      </c>
      <c r="AQ5" s="189" t="s">
        <v>52</v>
      </c>
    </row>
    <row r="6" spans="1:171" s="76" customFormat="1" ht="90.75" x14ac:dyDescent="0.25">
      <c r="A6" s="655" t="s">
        <v>57</v>
      </c>
      <c r="B6" s="655"/>
      <c r="C6" s="655"/>
      <c r="D6" s="655"/>
      <c r="E6" s="655"/>
      <c r="F6" s="655"/>
      <c r="G6" s="670" t="s">
        <v>358</v>
      </c>
      <c r="H6" s="670"/>
      <c r="I6" s="670"/>
      <c r="J6" s="670"/>
      <c r="K6" s="670"/>
      <c r="L6" s="670"/>
      <c r="M6" s="670"/>
      <c r="N6" s="670"/>
      <c r="O6" s="670"/>
      <c r="P6" s="670"/>
      <c r="AR6" s="188" t="s">
        <v>57</v>
      </c>
      <c r="AS6" s="188" t="s">
        <v>52</v>
      </c>
      <c r="AT6" s="188" t="s">
        <v>52</v>
      </c>
      <c r="AU6" s="188" t="s">
        <v>52</v>
      </c>
      <c r="AV6" s="188" t="s">
        <v>52</v>
      </c>
      <c r="AW6" s="188" t="s">
        <v>52</v>
      </c>
      <c r="AX6" s="189" t="s">
        <v>358</v>
      </c>
      <c r="AY6" s="189" t="s">
        <v>52</v>
      </c>
      <c r="AZ6" s="189" t="s">
        <v>52</v>
      </c>
      <c r="BA6" s="189" t="s">
        <v>52</v>
      </c>
      <c r="BB6" s="189" t="s">
        <v>52</v>
      </c>
      <c r="BC6" s="189" t="s">
        <v>52</v>
      </c>
      <c r="BD6" s="189" t="s">
        <v>52</v>
      </c>
      <c r="BE6" s="189" t="s">
        <v>52</v>
      </c>
      <c r="BF6" s="189" t="s">
        <v>52</v>
      </c>
      <c r="BG6" s="189" t="s">
        <v>52</v>
      </c>
    </row>
    <row r="7" spans="1:171" s="76" customFormat="1" ht="67.5" x14ac:dyDescent="0.25">
      <c r="A7" s="672" t="s">
        <v>359</v>
      </c>
      <c r="B7" s="672"/>
      <c r="C7" s="672"/>
      <c r="D7" s="672"/>
      <c r="E7" s="672"/>
      <c r="F7" s="672"/>
      <c r="G7" s="670" t="s">
        <v>360</v>
      </c>
      <c r="H7" s="670"/>
      <c r="I7" s="670"/>
      <c r="J7" s="670"/>
      <c r="K7" s="670"/>
      <c r="L7" s="670"/>
      <c r="M7" s="670"/>
      <c r="N7" s="670"/>
      <c r="O7" s="670"/>
      <c r="P7" s="670"/>
      <c r="Q7" s="190" t="s">
        <v>58</v>
      </c>
      <c r="R7" s="191" t="s">
        <v>360</v>
      </c>
      <c r="S7" s="192"/>
      <c r="T7" s="192"/>
      <c r="U7" s="192"/>
      <c r="V7" s="192"/>
      <c r="W7" s="192"/>
      <c r="X7" s="192"/>
      <c r="Y7" s="192"/>
      <c r="Z7" s="192"/>
      <c r="AA7" s="192"/>
      <c r="BH7" s="188" t="s">
        <v>359</v>
      </c>
      <c r="BI7" s="188" t="s">
        <v>52</v>
      </c>
      <c r="BJ7" s="188" t="s">
        <v>52</v>
      </c>
      <c r="BK7" s="188" t="s">
        <v>52</v>
      </c>
      <c r="BL7" s="188" t="s">
        <v>52</v>
      </c>
      <c r="BM7" s="188" t="s">
        <v>52</v>
      </c>
      <c r="BN7" s="189" t="s">
        <v>360</v>
      </c>
      <c r="BO7" s="189" t="s">
        <v>52</v>
      </c>
      <c r="BP7" s="189" t="s">
        <v>52</v>
      </c>
      <c r="BQ7" s="189" t="s">
        <v>52</v>
      </c>
      <c r="BR7" s="189" t="s">
        <v>52</v>
      </c>
      <c r="BS7" s="189" t="s">
        <v>52</v>
      </c>
      <c r="BT7" s="189" t="s">
        <v>52</v>
      </c>
      <c r="BU7" s="189" t="s">
        <v>52</v>
      </c>
      <c r="BV7" s="189" t="s">
        <v>52</v>
      </c>
      <c r="BW7" s="189" t="s">
        <v>52</v>
      </c>
    </row>
    <row r="8" spans="1:171" s="76" customFormat="1" ht="33.75" x14ac:dyDescent="0.25">
      <c r="A8" s="655" t="s">
        <v>59</v>
      </c>
      <c r="B8" s="655"/>
      <c r="C8" s="655"/>
      <c r="D8" s="655"/>
      <c r="E8" s="655"/>
      <c r="F8" s="655"/>
      <c r="G8" s="670" t="s">
        <v>361</v>
      </c>
      <c r="H8" s="670"/>
      <c r="I8" s="670"/>
      <c r="J8" s="670"/>
      <c r="K8" s="670"/>
      <c r="L8" s="670"/>
      <c r="M8" s="670"/>
      <c r="N8" s="670"/>
      <c r="O8" s="670"/>
      <c r="P8" s="670"/>
      <c r="Q8" s="190" t="s">
        <v>59</v>
      </c>
      <c r="R8" s="191" t="s">
        <v>361</v>
      </c>
      <c r="S8" s="192"/>
      <c r="T8" s="192"/>
      <c r="U8" s="192"/>
      <c r="V8" s="192"/>
      <c r="W8" s="192"/>
      <c r="X8" s="192"/>
      <c r="Y8" s="192"/>
      <c r="Z8" s="192"/>
      <c r="AA8" s="192"/>
      <c r="BX8" s="188" t="s">
        <v>59</v>
      </c>
      <c r="BY8" s="188" t="s">
        <v>52</v>
      </c>
      <c r="BZ8" s="188" t="s">
        <v>52</v>
      </c>
      <c r="CA8" s="188" t="s">
        <v>52</v>
      </c>
      <c r="CB8" s="188" t="s">
        <v>52</v>
      </c>
      <c r="CC8" s="188" t="s">
        <v>52</v>
      </c>
      <c r="CD8" s="189" t="s">
        <v>361</v>
      </c>
      <c r="CE8" s="189" t="s">
        <v>52</v>
      </c>
      <c r="CF8" s="189" t="s">
        <v>52</v>
      </c>
      <c r="CG8" s="189" t="s">
        <v>52</v>
      </c>
      <c r="CH8" s="189" t="s">
        <v>52</v>
      </c>
      <c r="CI8" s="189" t="s">
        <v>52</v>
      </c>
      <c r="CJ8" s="189" t="s">
        <v>52</v>
      </c>
      <c r="CK8" s="189" t="s">
        <v>52</v>
      </c>
      <c r="CL8" s="189" t="s">
        <v>52</v>
      </c>
      <c r="CM8" s="189" t="s">
        <v>52</v>
      </c>
    </row>
    <row r="9" spans="1:171" s="76" customFormat="1" ht="15" x14ac:dyDescent="0.25">
      <c r="A9" s="655" t="s">
        <v>60</v>
      </c>
      <c r="B9" s="655"/>
      <c r="C9" s="655"/>
      <c r="D9" s="655"/>
      <c r="E9" s="655"/>
      <c r="F9" s="655"/>
      <c r="G9" s="670"/>
      <c r="H9" s="670"/>
      <c r="I9" s="670"/>
      <c r="J9" s="670"/>
      <c r="K9" s="670"/>
      <c r="L9" s="670"/>
      <c r="M9" s="670"/>
      <c r="N9" s="670"/>
      <c r="O9" s="670"/>
      <c r="P9" s="670"/>
      <c r="CN9" s="188" t="s">
        <v>60</v>
      </c>
      <c r="CO9" s="188" t="s">
        <v>52</v>
      </c>
      <c r="CP9" s="188" t="s">
        <v>52</v>
      </c>
      <c r="CQ9" s="188" t="s">
        <v>52</v>
      </c>
      <c r="CR9" s="188" t="s">
        <v>52</v>
      </c>
      <c r="CS9" s="188" t="s">
        <v>52</v>
      </c>
      <c r="CT9" s="189" t="s">
        <v>52</v>
      </c>
      <c r="CU9" s="189" t="s">
        <v>52</v>
      </c>
      <c r="CV9" s="189" t="s">
        <v>52</v>
      </c>
      <c r="CW9" s="189" t="s">
        <v>52</v>
      </c>
      <c r="CX9" s="189" t="s">
        <v>52</v>
      </c>
      <c r="CY9" s="189" t="s">
        <v>52</v>
      </c>
      <c r="CZ9" s="189" t="s">
        <v>52</v>
      </c>
      <c r="DA9" s="189" t="s">
        <v>52</v>
      </c>
      <c r="DB9" s="189" t="s">
        <v>52</v>
      </c>
      <c r="DC9" s="189" t="s">
        <v>52</v>
      </c>
    </row>
    <row r="10" spans="1:171" s="76" customFormat="1" ht="15" x14ac:dyDescent="0.25">
      <c r="A10" s="655" t="s">
        <v>61</v>
      </c>
      <c r="B10" s="655"/>
      <c r="C10" s="655"/>
      <c r="D10" s="655"/>
      <c r="E10" s="655"/>
      <c r="F10" s="655"/>
      <c r="G10" s="670" t="s">
        <v>257</v>
      </c>
      <c r="H10" s="670"/>
      <c r="I10" s="670"/>
      <c r="J10" s="670"/>
      <c r="K10" s="670"/>
      <c r="L10" s="670"/>
      <c r="M10" s="670"/>
      <c r="N10" s="670"/>
      <c r="O10" s="670"/>
      <c r="P10" s="670"/>
      <c r="R10" s="193" t="s">
        <v>257</v>
      </c>
      <c r="DD10" s="188" t="s">
        <v>61</v>
      </c>
      <c r="DE10" s="188" t="s">
        <v>52</v>
      </c>
      <c r="DF10" s="188" t="s">
        <v>52</v>
      </c>
      <c r="DG10" s="188" t="s">
        <v>52</v>
      </c>
      <c r="DH10" s="188" t="s">
        <v>52</v>
      </c>
      <c r="DI10" s="188" t="s">
        <v>52</v>
      </c>
      <c r="DJ10" s="189" t="s">
        <v>257</v>
      </c>
      <c r="DK10" s="189" t="s">
        <v>52</v>
      </c>
      <c r="DL10" s="189" t="s">
        <v>52</v>
      </c>
      <c r="DM10" s="189" t="s">
        <v>52</v>
      </c>
      <c r="DN10" s="189" t="s">
        <v>52</v>
      </c>
      <c r="DO10" s="189" t="s">
        <v>52</v>
      </c>
      <c r="DP10" s="189" t="s">
        <v>52</v>
      </c>
      <c r="DQ10" s="189" t="s">
        <v>52</v>
      </c>
      <c r="DR10" s="189" t="s">
        <v>52</v>
      </c>
      <c r="DS10" s="189" t="s">
        <v>52</v>
      </c>
    </row>
    <row r="11" spans="1:171" s="76" customFormat="1" ht="15" x14ac:dyDescent="0.25">
      <c r="A11" s="655" t="s">
        <v>62</v>
      </c>
      <c r="B11" s="655"/>
      <c r="C11" s="655"/>
      <c r="D11" s="655"/>
      <c r="E11" s="655"/>
      <c r="F11" s="655"/>
      <c r="G11" s="670" t="s">
        <v>258</v>
      </c>
      <c r="H11" s="670"/>
      <c r="I11" s="670"/>
      <c r="J11" s="670"/>
      <c r="K11" s="670"/>
      <c r="L11" s="670"/>
      <c r="M11" s="670"/>
      <c r="N11" s="670"/>
      <c r="O11" s="670"/>
      <c r="P11" s="670"/>
      <c r="R11" s="193" t="s">
        <v>258</v>
      </c>
      <c r="DT11" s="188" t="s">
        <v>62</v>
      </c>
      <c r="DU11" s="188" t="s">
        <v>52</v>
      </c>
      <c r="DV11" s="188" t="s">
        <v>52</v>
      </c>
      <c r="DW11" s="188" t="s">
        <v>52</v>
      </c>
      <c r="DX11" s="188" t="s">
        <v>52</v>
      </c>
      <c r="DY11" s="188" t="s">
        <v>52</v>
      </c>
      <c r="DZ11" s="189" t="s">
        <v>258</v>
      </c>
      <c r="EA11" s="189" t="s">
        <v>52</v>
      </c>
      <c r="EB11" s="189" t="s">
        <v>52</v>
      </c>
      <c r="EC11" s="189" t="s">
        <v>52</v>
      </c>
      <c r="ED11" s="189" t="s">
        <v>52</v>
      </c>
      <c r="EE11" s="189" t="s">
        <v>52</v>
      </c>
      <c r="EF11" s="189" t="s">
        <v>52</v>
      </c>
      <c r="EG11" s="189" t="s">
        <v>52</v>
      </c>
      <c r="EH11" s="189" t="s">
        <v>52</v>
      </c>
      <c r="EI11" s="189" t="s">
        <v>52</v>
      </c>
    </row>
    <row r="12" spans="1:171" s="76" customFormat="1" ht="6" customHeight="1" x14ac:dyDescent="0.25">
      <c r="A12" s="194"/>
      <c r="B12" s="187"/>
      <c r="C12" s="187"/>
      <c r="D12" s="187"/>
      <c r="E12" s="187"/>
      <c r="F12" s="195"/>
      <c r="G12" s="196"/>
      <c r="H12" s="196"/>
      <c r="I12" s="196"/>
      <c r="J12" s="196"/>
      <c r="K12" s="196"/>
      <c r="L12" s="196"/>
      <c r="M12" s="196"/>
      <c r="N12" s="196"/>
      <c r="O12" s="196"/>
      <c r="P12" s="196"/>
    </row>
    <row r="13" spans="1:171" s="76" customFormat="1" ht="15" x14ac:dyDescent="0.25">
      <c r="A13" s="671" t="s">
        <v>259</v>
      </c>
      <c r="B13" s="671"/>
      <c r="C13" s="671"/>
      <c r="D13" s="671"/>
      <c r="E13" s="671"/>
      <c r="F13" s="671"/>
      <c r="G13" s="671"/>
      <c r="H13" s="671"/>
      <c r="I13" s="671"/>
      <c r="J13" s="671"/>
      <c r="K13" s="671"/>
      <c r="L13" s="671"/>
      <c r="M13" s="671"/>
      <c r="N13" s="671"/>
      <c r="O13" s="671"/>
      <c r="P13" s="671"/>
      <c r="EJ13" s="197" t="s">
        <v>259</v>
      </c>
      <c r="EK13" s="197" t="s">
        <v>52</v>
      </c>
      <c r="EL13" s="197" t="s">
        <v>52</v>
      </c>
      <c r="EM13" s="197" t="s">
        <v>52</v>
      </c>
      <c r="EN13" s="197" t="s">
        <v>52</v>
      </c>
      <c r="EO13" s="197" t="s">
        <v>52</v>
      </c>
      <c r="EP13" s="197" t="s">
        <v>52</v>
      </c>
      <c r="EQ13" s="197" t="s">
        <v>52</v>
      </c>
      <c r="ER13" s="197" t="s">
        <v>52</v>
      </c>
      <c r="ES13" s="197" t="s">
        <v>52</v>
      </c>
      <c r="ET13" s="197" t="s">
        <v>52</v>
      </c>
      <c r="EU13" s="197" t="s">
        <v>52</v>
      </c>
      <c r="EV13" s="197" t="s">
        <v>52</v>
      </c>
      <c r="EW13" s="197" t="s">
        <v>52</v>
      </c>
      <c r="EX13" s="197" t="s">
        <v>52</v>
      </c>
      <c r="EY13" s="197" t="s">
        <v>52</v>
      </c>
    </row>
    <row r="14" spans="1:171" s="76" customFormat="1" ht="15" customHeight="1" x14ac:dyDescent="0.25">
      <c r="A14" s="665" t="s">
        <v>63</v>
      </c>
      <c r="B14" s="665"/>
      <c r="C14" s="665"/>
      <c r="D14" s="665"/>
      <c r="E14" s="665"/>
      <c r="F14" s="665"/>
      <c r="G14" s="665"/>
      <c r="H14" s="665"/>
      <c r="I14" s="665"/>
      <c r="J14" s="665"/>
      <c r="K14" s="665"/>
      <c r="L14" s="665"/>
      <c r="M14" s="665"/>
      <c r="N14" s="665"/>
      <c r="O14" s="665"/>
      <c r="P14" s="665"/>
    </row>
    <row r="15" spans="1:171" s="76" customFormat="1" ht="6" customHeight="1" x14ac:dyDescent="0.25">
      <c r="A15" s="198"/>
      <c r="B15" s="198"/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</row>
    <row r="16" spans="1:171" s="76" customFormat="1" ht="15" x14ac:dyDescent="0.25">
      <c r="A16" s="671" t="s">
        <v>362</v>
      </c>
      <c r="B16" s="671"/>
      <c r="C16" s="671"/>
      <c r="D16" s="671"/>
      <c r="E16" s="671"/>
      <c r="F16" s="671"/>
      <c r="G16" s="671"/>
      <c r="H16" s="671"/>
      <c r="I16" s="671"/>
      <c r="J16" s="671"/>
      <c r="K16" s="671"/>
      <c r="L16" s="671"/>
      <c r="M16" s="671"/>
      <c r="N16" s="671"/>
      <c r="O16" s="671"/>
      <c r="P16" s="671"/>
      <c r="EZ16" s="197" t="s">
        <v>362</v>
      </c>
      <c r="FA16" s="197" t="s">
        <v>52</v>
      </c>
      <c r="FB16" s="197" t="s">
        <v>52</v>
      </c>
      <c r="FC16" s="197" t="s">
        <v>52</v>
      </c>
      <c r="FD16" s="197" t="s">
        <v>52</v>
      </c>
      <c r="FE16" s="197" t="s">
        <v>52</v>
      </c>
      <c r="FF16" s="197" t="s">
        <v>52</v>
      </c>
      <c r="FG16" s="197" t="s">
        <v>52</v>
      </c>
      <c r="FH16" s="197" t="s">
        <v>52</v>
      </c>
      <c r="FI16" s="197" t="s">
        <v>52</v>
      </c>
      <c r="FJ16" s="197" t="s">
        <v>52</v>
      </c>
      <c r="FK16" s="197" t="s">
        <v>52</v>
      </c>
      <c r="FL16" s="197" t="s">
        <v>52</v>
      </c>
      <c r="FM16" s="197" t="s">
        <v>52</v>
      </c>
      <c r="FN16" s="197" t="s">
        <v>52</v>
      </c>
      <c r="FO16" s="197" t="s">
        <v>52</v>
      </c>
    </row>
    <row r="17" spans="1:196" s="76" customFormat="1" ht="15" x14ac:dyDescent="0.25">
      <c r="A17" s="665" t="s">
        <v>64</v>
      </c>
      <c r="B17" s="665"/>
      <c r="C17" s="665"/>
      <c r="D17" s="665"/>
      <c r="E17" s="665"/>
      <c r="F17" s="665"/>
      <c r="G17" s="665"/>
      <c r="H17" s="665"/>
      <c r="I17" s="665"/>
      <c r="J17" s="665"/>
      <c r="K17" s="665"/>
      <c r="L17" s="665"/>
      <c r="M17" s="665"/>
      <c r="N17" s="665"/>
      <c r="O17" s="665"/>
      <c r="P17" s="665"/>
    </row>
    <row r="18" spans="1:196" s="76" customFormat="1" ht="17.25" customHeight="1" x14ac:dyDescent="0.25">
      <c r="A18" s="683" t="s">
        <v>391</v>
      </c>
      <c r="B18" s="683"/>
      <c r="C18" s="683"/>
      <c r="D18" s="683"/>
      <c r="E18" s="683"/>
      <c r="F18" s="683"/>
      <c r="G18" s="683"/>
      <c r="H18" s="683"/>
      <c r="I18" s="683"/>
      <c r="J18" s="683"/>
      <c r="K18" s="683"/>
      <c r="L18" s="683"/>
      <c r="M18" s="683"/>
      <c r="N18" s="683"/>
      <c r="O18" s="683"/>
      <c r="P18" s="683"/>
    </row>
    <row r="19" spans="1:196" s="76" customFormat="1" ht="8.25" customHeight="1" x14ac:dyDescent="0.25">
      <c r="A19" s="199"/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</row>
    <row r="20" spans="1:196" s="76" customFormat="1" ht="15" x14ac:dyDescent="0.25">
      <c r="A20" s="671" t="s">
        <v>177</v>
      </c>
      <c r="B20" s="671"/>
      <c r="C20" s="671"/>
      <c r="D20" s="671"/>
      <c r="E20" s="671"/>
      <c r="F20" s="671"/>
      <c r="G20" s="671"/>
      <c r="H20" s="671"/>
      <c r="I20" s="671"/>
      <c r="J20" s="671"/>
      <c r="K20" s="671"/>
      <c r="L20" s="671"/>
      <c r="M20" s="671"/>
      <c r="N20" s="671"/>
      <c r="O20" s="671"/>
      <c r="P20" s="671"/>
      <c r="FP20" s="197" t="s">
        <v>177</v>
      </c>
      <c r="FQ20" s="197" t="s">
        <v>52</v>
      </c>
      <c r="FR20" s="197" t="s">
        <v>52</v>
      </c>
      <c r="FS20" s="197" t="s">
        <v>52</v>
      </c>
      <c r="FT20" s="197" t="s">
        <v>52</v>
      </c>
      <c r="FU20" s="197" t="s">
        <v>52</v>
      </c>
      <c r="FV20" s="197" t="s">
        <v>52</v>
      </c>
      <c r="FW20" s="197" t="s">
        <v>52</v>
      </c>
      <c r="FX20" s="197" t="s">
        <v>52</v>
      </c>
      <c r="FY20" s="197" t="s">
        <v>52</v>
      </c>
      <c r="FZ20" s="197" t="s">
        <v>52</v>
      </c>
      <c r="GA20" s="197" t="s">
        <v>52</v>
      </c>
      <c r="GB20" s="197" t="s">
        <v>52</v>
      </c>
      <c r="GC20" s="197" t="s">
        <v>52</v>
      </c>
      <c r="GD20" s="197" t="s">
        <v>52</v>
      </c>
      <c r="GE20" s="197" t="s">
        <v>52</v>
      </c>
    </row>
    <row r="21" spans="1:196" s="76" customFormat="1" ht="11.25" customHeight="1" x14ac:dyDescent="0.25">
      <c r="A21" s="665" t="s">
        <v>65</v>
      </c>
      <c r="B21" s="665"/>
      <c r="C21" s="665"/>
      <c r="D21" s="665"/>
      <c r="E21" s="665"/>
      <c r="F21" s="665"/>
      <c r="G21" s="665"/>
      <c r="H21" s="665"/>
      <c r="I21" s="665"/>
      <c r="J21" s="665"/>
      <c r="K21" s="665"/>
      <c r="L21" s="665"/>
      <c r="M21" s="665"/>
      <c r="N21" s="665"/>
      <c r="O21" s="665"/>
      <c r="P21" s="665"/>
    </row>
    <row r="22" spans="1:196" s="76" customFormat="1" ht="12" customHeight="1" x14ac:dyDescent="0.25">
      <c r="A22" s="187" t="s">
        <v>66</v>
      </c>
      <c r="B22" s="200" t="s">
        <v>67</v>
      </c>
      <c r="C22" s="185" t="s">
        <v>68</v>
      </c>
      <c r="D22" s="185"/>
      <c r="E22" s="185"/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</row>
    <row r="23" spans="1:196" s="76" customFormat="1" ht="15" x14ac:dyDescent="0.25">
      <c r="A23" s="187" t="s">
        <v>69</v>
      </c>
      <c r="B23" s="666" t="s">
        <v>612</v>
      </c>
      <c r="C23" s="666"/>
      <c r="D23" s="666"/>
      <c r="E23" s="666"/>
      <c r="F23" s="666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GF23" s="189" t="s">
        <v>52</v>
      </c>
      <c r="GG23" s="189" t="s">
        <v>52</v>
      </c>
      <c r="GH23" s="189" t="s">
        <v>52</v>
      </c>
      <c r="GI23" s="189" t="s">
        <v>52</v>
      </c>
      <c r="GJ23" s="189" t="s">
        <v>52</v>
      </c>
    </row>
    <row r="24" spans="1:196" s="76" customFormat="1" ht="10.5" customHeight="1" x14ac:dyDescent="0.25">
      <c r="A24" s="187"/>
      <c r="B24" s="667" t="s">
        <v>70</v>
      </c>
      <c r="C24" s="667"/>
      <c r="D24" s="667"/>
      <c r="E24" s="667"/>
      <c r="F24" s="667"/>
      <c r="G24" s="202"/>
      <c r="H24" s="202"/>
      <c r="I24" s="202"/>
      <c r="J24" s="202"/>
      <c r="K24" s="202"/>
      <c r="L24" s="202"/>
      <c r="M24" s="202"/>
      <c r="N24" s="202"/>
      <c r="O24" s="203"/>
      <c r="P24" s="202"/>
    </row>
    <row r="25" spans="1:196" s="76" customFormat="1" ht="9.75" customHeight="1" x14ac:dyDescent="0.25">
      <c r="A25" s="187"/>
      <c r="B25" s="187"/>
      <c r="C25" s="187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2"/>
      <c r="P25" s="202"/>
    </row>
    <row r="26" spans="1:196" s="76" customFormat="1" ht="15" x14ac:dyDescent="0.25">
      <c r="A26" s="205" t="s">
        <v>71</v>
      </c>
      <c r="B26" s="206"/>
      <c r="C26" s="668" t="s">
        <v>363</v>
      </c>
      <c r="D26" s="668"/>
      <c r="E26" s="668"/>
      <c r="F26" s="668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GK26" s="192" t="s">
        <v>363</v>
      </c>
      <c r="GL26" s="192" t="s">
        <v>52</v>
      </c>
      <c r="GM26" s="192" t="s">
        <v>52</v>
      </c>
      <c r="GN26" s="192" t="s">
        <v>52</v>
      </c>
    </row>
    <row r="27" spans="1:196" s="76" customFormat="1" ht="9.75" customHeight="1" x14ac:dyDescent="0.25">
      <c r="A27" s="187"/>
      <c r="B27" s="206"/>
      <c r="C27" s="207"/>
      <c r="D27" s="208"/>
      <c r="E27" s="208"/>
      <c r="F27" s="208"/>
      <c r="G27" s="209"/>
      <c r="H27" s="209"/>
      <c r="I27" s="209"/>
      <c r="J27" s="209"/>
      <c r="K27" s="209"/>
      <c r="L27" s="209"/>
      <c r="M27" s="209"/>
      <c r="N27" s="209"/>
      <c r="O27" s="209"/>
      <c r="P27" s="209"/>
    </row>
    <row r="28" spans="1:196" s="76" customFormat="1" ht="12" customHeight="1" x14ac:dyDescent="0.25">
      <c r="A28" s="205" t="s">
        <v>72</v>
      </c>
      <c r="B28" s="206"/>
      <c r="C28" s="210"/>
      <c r="D28" s="211">
        <f>$P$205/1000</f>
        <v>311.98</v>
      </c>
      <c r="E28" s="212" t="s">
        <v>73</v>
      </c>
      <c r="G28" s="206"/>
      <c r="H28" s="206"/>
      <c r="I28" s="206"/>
      <c r="J28" s="206"/>
      <c r="K28" s="206"/>
      <c r="L28" s="206"/>
      <c r="M28" s="206"/>
      <c r="N28" s="213"/>
      <c r="O28" s="213"/>
      <c r="P28" s="206"/>
    </row>
    <row r="29" spans="1:196" s="76" customFormat="1" ht="12" customHeight="1" x14ac:dyDescent="0.25">
      <c r="A29" s="187"/>
      <c r="B29" s="214" t="s">
        <v>74</v>
      </c>
      <c r="C29" s="215"/>
      <c r="D29" s="216"/>
      <c r="E29" s="212"/>
      <c r="G29" s="206"/>
    </row>
    <row r="30" spans="1:196" s="76" customFormat="1" ht="12" customHeight="1" x14ac:dyDescent="0.25">
      <c r="A30" s="187"/>
      <c r="B30" s="217" t="s">
        <v>75</v>
      </c>
      <c r="C30" s="210"/>
      <c r="D30" s="211">
        <v>0</v>
      </c>
      <c r="E30" s="212" t="s">
        <v>73</v>
      </c>
      <c r="I30" s="206"/>
      <c r="K30" s="206" t="s">
        <v>76</v>
      </c>
      <c r="L30" s="206"/>
      <c r="M30" s="206"/>
      <c r="N30" s="218"/>
      <c r="O30" s="211">
        <v>117.7</v>
      </c>
      <c r="P30" s="212" t="s">
        <v>73</v>
      </c>
    </row>
    <row r="31" spans="1:196" s="76" customFormat="1" ht="12" customHeight="1" x14ac:dyDescent="0.25">
      <c r="A31" s="187"/>
      <c r="B31" s="217" t="s">
        <v>77</v>
      </c>
      <c r="C31" s="219"/>
      <c r="D31" s="220">
        <v>0</v>
      </c>
      <c r="E31" s="212" t="s">
        <v>73</v>
      </c>
      <c r="I31" s="206"/>
      <c r="K31" s="206" t="s">
        <v>78</v>
      </c>
      <c r="L31" s="206"/>
      <c r="M31" s="206"/>
      <c r="N31" s="218"/>
      <c r="O31" s="211">
        <v>0</v>
      </c>
      <c r="P31" s="212" t="s">
        <v>73</v>
      </c>
    </row>
    <row r="32" spans="1:196" s="76" customFormat="1" ht="12" customHeight="1" x14ac:dyDescent="0.25">
      <c r="A32" s="187"/>
      <c r="B32" s="217" t="s">
        <v>79</v>
      </c>
      <c r="C32" s="219"/>
      <c r="D32" s="220">
        <v>0</v>
      </c>
      <c r="E32" s="212" t="s">
        <v>73</v>
      </c>
      <c r="I32" s="206"/>
      <c r="K32" s="206" t="s">
        <v>80</v>
      </c>
      <c r="L32" s="206"/>
      <c r="M32" s="206"/>
      <c r="N32" s="221"/>
      <c r="O32" s="220">
        <v>203.65</v>
      </c>
      <c r="P32" s="222" t="s">
        <v>81</v>
      </c>
    </row>
    <row r="33" spans="1:207" s="76" customFormat="1" ht="12" customHeight="1" x14ac:dyDescent="0.25">
      <c r="A33" s="187"/>
      <c r="B33" s="217" t="s">
        <v>82</v>
      </c>
      <c r="C33" s="219"/>
      <c r="D33" s="211">
        <v>247.16</v>
      </c>
      <c r="E33" s="212" t="s">
        <v>73</v>
      </c>
      <c r="I33" s="206"/>
      <c r="K33" s="206" t="s">
        <v>83</v>
      </c>
      <c r="L33" s="206"/>
      <c r="M33" s="206"/>
      <c r="N33" s="221"/>
      <c r="O33" s="220"/>
      <c r="P33" s="222" t="s">
        <v>81</v>
      </c>
    </row>
    <row r="34" spans="1:207" s="76" customFormat="1" ht="9.75" customHeight="1" x14ac:dyDescent="0.25">
      <c r="A34" s="187"/>
      <c r="B34" s="206"/>
      <c r="D34" s="223"/>
      <c r="E34" s="212"/>
      <c r="H34" s="206"/>
      <c r="I34" s="206"/>
      <c r="J34" s="206"/>
      <c r="K34" s="206"/>
      <c r="L34" s="206"/>
      <c r="M34" s="206"/>
      <c r="N34" s="209"/>
      <c r="O34" s="209"/>
      <c r="P34" s="206"/>
    </row>
    <row r="35" spans="1:207" s="76" customFormat="1" ht="11.25" customHeight="1" x14ac:dyDescent="0.25">
      <c r="A35" s="669" t="s">
        <v>0</v>
      </c>
      <c r="B35" s="673" t="s">
        <v>84</v>
      </c>
      <c r="C35" s="674" t="s">
        <v>1</v>
      </c>
      <c r="D35" s="675"/>
      <c r="E35" s="675"/>
      <c r="F35" s="675"/>
      <c r="G35" s="676"/>
      <c r="H35" s="673" t="s">
        <v>85</v>
      </c>
      <c r="I35" s="673" t="s">
        <v>86</v>
      </c>
      <c r="J35" s="673"/>
      <c r="K35" s="673"/>
      <c r="L35" s="674" t="s">
        <v>87</v>
      </c>
      <c r="M35" s="675"/>
      <c r="N35" s="675"/>
      <c r="O35" s="675"/>
      <c r="P35" s="676"/>
    </row>
    <row r="36" spans="1:207" s="76" customFormat="1" ht="11.25" customHeight="1" x14ac:dyDescent="0.25">
      <c r="A36" s="669"/>
      <c r="B36" s="673"/>
      <c r="C36" s="677"/>
      <c r="D36" s="678"/>
      <c r="E36" s="678"/>
      <c r="F36" s="678"/>
      <c r="G36" s="679"/>
      <c r="H36" s="673"/>
      <c r="I36" s="673"/>
      <c r="J36" s="673"/>
      <c r="K36" s="673"/>
      <c r="L36" s="680"/>
      <c r="M36" s="681"/>
      <c r="N36" s="681"/>
      <c r="O36" s="681"/>
      <c r="P36" s="682"/>
    </row>
    <row r="37" spans="1:207" s="76" customFormat="1" ht="54" customHeight="1" x14ac:dyDescent="0.25">
      <c r="A37" s="669"/>
      <c r="B37" s="673"/>
      <c r="C37" s="680"/>
      <c r="D37" s="681"/>
      <c r="E37" s="681"/>
      <c r="F37" s="681"/>
      <c r="G37" s="682"/>
      <c r="H37" s="673"/>
      <c r="I37" s="165" t="s">
        <v>88</v>
      </c>
      <c r="J37" s="165" t="s">
        <v>89</v>
      </c>
      <c r="K37" s="165" t="s">
        <v>90</v>
      </c>
      <c r="L37" s="165" t="s">
        <v>91</v>
      </c>
      <c r="M37" s="165" t="s">
        <v>92</v>
      </c>
      <c r="N37" s="165" t="s">
        <v>93</v>
      </c>
      <c r="O37" s="165" t="s">
        <v>89</v>
      </c>
      <c r="P37" s="165" t="s">
        <v>94</v>
      </c>
    </row>
    <row r="38" spans="1:207" s="76" customFormat="1" ht="13.5" customHeight="1" x14ac:dyDescent="0.25">
      <c r="A38" s="224">
        <v>1</v>
      </c>
      <c r="B38" s="225">
        <v>2</v>
      </c>
      <c r="C38" s="657">
        <v>3</v>
      </c>
      <c r="D38" s="658"/>
      <c r="E38" s="658"/>
      <c r="F38" s="658"/>
      <c r="G38" s="659"/>
      <c r="H38" s="225">
        <v>4</v>
      </c>
      <c r="I38" s="225">
        <v>5</v>
      </c>
      <c r="J38" s="225">
        <v>6</v>
      </c>
      <c r="K38" s="225">
        <v>7</v>
      </c>
      <c r="L38" s="225">
        <v>8</v>
      </c>
      <c r="M38" s="225">
        <v>9</v>
      </c>
      <c r="N38" s="225">
        <v>10</v>
      </c>
      <c r="O38" s="225">
        <v>11</v>
      </c>
      <c r="P38" s="225">
        <v>12</v>
      </c>
    </row>
    <row r="39" spans="1:207" s="76" customFormat="1" ht="15" x14ac:dyDescent="0.25">
      <c r="A39" s="660" t="s">
        <v>255</v>
      </c>
      <c r="B39" s="661"/>
      <c r="C39" s="661"/>
      <c r="D39" s="661"/>
      <c r="E39" s="661"/>
      <c r="F39" s="661"/>
      <c r="G39" s="661"/>
      <c r="H39" s="661"/>
      <c r="I39" s="661"/>
      <c r="J39" s="661"/>
      <c r="K39" s="661"/>
      <c r="L39" s="661"/>
      <c r="M39" s="661"/>
      <c r="N39" s="661"/>
      <c r="O39" s="661"/>
      <c r="P39" s="662"/>
      <c r="GO39" s="226" t="s">
        <v>255</v>
      </c>
    </row>
    <row r="40" spans="1:207" s="76" customFormat="1" ht="22.5" x14ac:dyDescent="0.25">
      <c r="A40" s="227" t="s">
        <v>2</v>
      </c>
      <c r="B40" s="228" t="s">
        <v>392</v>
      </c>
      <c r="C40" s="651" t="s">
        <v>393</v>
      </c>
      <c r="D40" s="651"/>
      <c r="E40" s="651"/>
      <c r="F40" s="651"/>
      <c r="G40" s="651"/>
      <c r="H40" s="229" t="s">
        <v>51</v>
      </c>
      <c r="I40" s="230">
        <v>1</v>
      </c>
      <c r="J40" s="231">
        <v>1</v>
      </c>
      <c r="K40" s="231">
        <v>1</v>
      </c>
      <c r="L40" s="232"/>
      <c r="M40" s="230"/>
      <c r="N40" s="233"/>
      <c r="O40" s="230"/>
      <c r="P40" s="234"/>
      <c r="GO40" s="226"/>
      <c r="GP40" s="235" t="s">
        <v>393</v>
      </c>
      <c r="GQ40" s="235" t="s">
        <v>52</v>
      </c>
      <c r="GR40" s="235" t="s">
        <v>52</v>
      </c>
      <c r="GS40" s="235" t="s">
        <v>52</v>
      </c>
      <c r="GT40" s="235" t="s">
        <v>52</v>
      </c>
    </row>
    <row r="41" spans="1:207" s="76" customFormat="1" ht="22.5" x14ac:dyDescent="0.25">
      <c r="A41" s="236"/>
      <c r="B41" s="237" t="s">
        <v>394</v>
      </c>
      <c r="C41" s="663" t="s">
        <v>211</v>
      </c>
      <c r="D41" s="663"/>
      <c r="E41" s="663"/>
      <c r="F41" s="663"/>
      <c r="G41" s="663"/>
      <c r="H41" s="663"/>
      <c r="I41" s="663"/>
      <c r="J41" s="663"/>
      <c r="K41" s="663"/>
      <c r="L41" s="663"/>
      <c r="M41" s="663"/>
      <c r="N41" s="663"/>
      <c r="O41" s="663"/>
      <c r="P41" s="664"/>
      <c r="GO41" s="226"/>
      <c r="GP41" s="235"/>
      <c r="GQ41" s="235"/>
      <c r="GR41" s="235"/>
      <c r="GS41" s="235"/>
      <c r="GT41" s="235"/>
      <c r="GU41" s="238" t="s">
        <v>211</v>
      </c>
    </row>
    <row r="42" spans="1:207" s="76" customFormat="1" ht="15" x14ac:dyDescent="0.25">
      <c r="A42" s="239"/>
      <c r="B42" s="240" t="s">
        <v>2</v>
      </c>
      <c r="C42" s="655" t="s">
        <v>128</v>
      </c>
      <c r="D42" s="655"/>
      <c r="E42" s="655"/>
      <c r="F42" s="655"/>
      <c r="G42" s="655"/>
      <c r="H42" s="241" t="s">
        <v>124</v>
      </c>
      <c r="I42" s="242"/>
      <c r="J42" s="242"/>
      <c r="K42" s="243">
        <v>145</v>
      </c>
      <c r="L42" s="244"/>
      <c r="M42" s="242"/>
      <c r="N42" s="244"/>
      <c r="O42" s="242"/>
      <c r="P42" s="245">
        <v>82644.570000000007</v>
      </c>
      <c r="GO42" s="226"/>
      <c r="GP42" s="235"/>
      <c r="GQ42" s="235"/>
      <c r="GR42" s="235"/>
      <c r="GS42" s="235"/>
      <c r="GT42" s="235"/>
      <c r="GV42" s="188" t="s">
        <v>128</v>
      </c>
    </row>
    <row r="43" spans="1:207" s="76" customFormat="1" ht="15" x14ac:dyDescent="0.25">
      <c r="A43" s="246"/>
      <c r="B43" s="240" t="s">
        <v>395</v>
      </c>
      <c r="C43" s="655" t="s">
        <v>396</v>
      </c>
      <c r="D43" s="655"/>
      <c r="E43" s="655"/>
      <c r="F43" s="655"/>
      <c r="G43" s="655"/>
      <c r="H43" s="241" t="s">
        <v>124</v>
      </c>
      <c r="I43" s="243">
        <v>58</v>
      </c>
      <c r="J43" s="242"/>
      <c r="K43" s="243">
        <v>58</v>
      </c>
      <c r="L43" s="248"/>
      <c r="M43" s="249"/>
      <c r="N43" s="250">
        <v>406.36</v>
      </c>
      <c r="O43" s="251">
        <v>1.25</v>
      </c>
      <c r="P43" s="245">
        <v>29461.1</v>
      </c>
      <c r="Q43" s="252"/>
      <c r="R43" s="252"/>
      <c r="GO43" s="226"/>
      <c r="GP43" s="235"/>
      <c r="GQ43" s="235"/>
      <c r="GR43" s="235"/>
      <c r="GS43" s="235"/>
      <c r="GT43" s="235"/>
      <c r="GV43" s="188"/>
      <c r="GW43" s="188" t="s">
        <v>396</v>
      </c>
    </row>
    <row r="44" spans="1:207" s="76" customFormat="1" ht="15" x14ac:dyDescent="0.25">
      <c r="A44" s="246"/>
      <c r="B44" s="240" t="s">
        <v>397</v>
      </c>
      <c r="C44" s="655" t="s">
        <v>398</v>
      </c>
      <c r="D44" s="655"/>
      <c r="E44" s="655"/>
      <c r="F44" s="655"/>
      <c r="G44" s="655"/>
      <c r="H44" s="241" t="s">
        <v>124</v>
      </c>
      <c r="I44" s="243">
        <v>58</v>
      </c>
      <c r="J44" s="242"/>
      <c r="K44" s="243">
        <v>58</v>
      </c>
      <c r="L44" s="248"/>
      <c r="M44" s="249"/>
      <c r="N44" s="250">
        <v>474.97</v>
      </c>
      <c r="O44" s="251">
        <v>1.25</v>
      </c>
      <c r="P44" s="245">
        <v>34435.33</v>
      </c>
      <c r="Q44" s="252"/>
      <c r="R44" s="252"/>
      <c r="GO44" s="226"/>
      <c r="GP44" s="235"/>
      <c r="GQ44" s="235"/>
      <c r="GR44" s="235"/>
      <c r="GS44" s="235"/>
      <c r="GT44" s="235"/>
      <c r="GV44" s="188"/>
      <c r="GW44" s="188" t="s">
        <v>398</v>
      </c>
    </row>
    <row r="45" spans="1:207" s="76" customFormat="1" ht="15" x14ac:dyDescent="0.25">
      <c r="A45" s="246"/>
      <c r="B45" s="240" t="s">
        <v>214</v>
      </c>
      <c r="C45" s="655" t="s">
        <v>215</v>
      </c>
      <c r="D45" s="655"/>
      <c r="E45" s="655"/>
      <c r="F45" s="655"/>
      <c r="G45" s="655"/>
      <c r="H45" s="241" t="s">
        <v>124</v>
      </c>
      <c r="I45" s="243">
        <v>29</v>
      </c>
      <c r="J45" s="242"/>
      <c r="K45" s="243">
        <v>29</v>
      </c>
      <c r="L45" s="248"/>
      <c r="M45" s="249"/>
      <c r="N45" s="250">
        <v>517.19000000000005</v>
      </c>
      <c r="O45" s="251">
        <v>1.25</v>
      </c>
      <c r="P45" s="245">
        <v>18748.14</v>
      </c>
      <c r="Q45" s="252"/>
      <c r="R45" s="252"/>
      <c r="GO45" s="226"/>
      <c r="GP45" s="235"/>
      <c r="GQ45" s="235"/>
      <c r="GR45" s="235"/>
      <c r="GS45" s="235"/>
      <c r="GT45" s="235"/>
      <c r="GV45" s="188"/>
      <c r="GW45" s="188" t="s">
        <v>215</v>
      </c>
    </row>
    <row r="46" spans="1:207" s="76" customFormat="1" ht="15" x14ac:dyDescent="0.25">
      <c r="A46" s="268"/>
      <c r="B46" s="237"/>
      <c r="C46" s="654" t="s">
        <v>95</v>
      </c>
      <c r="D46" s="654"/>
      <c r="E46" s="654"/>
      <c r="F46" s="654"/>
      <c r="G46" s="654"/>
      <c r="H46" s="229"/>
      <c r="I46" s="230"/>
      <c r="J46" s="230"/>
      <c r="K46" s="230"/>
      <c r="L46" s="232"/>
      <c r="M46" s="230"/>
      <c r="N46" s="269"/>
      <c r="O46" s="230"/>
      <c r="P46" s="270">
        <v>82644.570000000007</v>
      </c>
      <c r="Q46" s="252"/>
      <c r="R46" s="252"/>
      <c r="GO46" s="226"/>
      <c r="GP46" s="235"/>
      <c r="GQ46" s="235"/>
      <c r="GR46" s="235"/>
      <c r="GS46" s="235"/>
      <c r="GT46" s="235"/>
      <c r="GV46" s="188"/>
      <c r="GW46" s="188"/>
      <c r="GX46" s="235" t="s">
        <v>95</v>
      </c>
    </row>
    <row r="47" spans="1:207" s="76" customFormat="1" ht="15" x14ac:dyDescent="0.25">
      <c r="A47" s="254"/>
      <c r="B47" s="240"/>
      <c r="C47" s="655" t="s">
        <v>96</v>
      </c>
      <c r="D47" s="655"/>
      <c r="E47" s="655"/>
      <c r="F47" s="655"/>
      <c r="G47" s="655"/>
      <c r="H47" s="241"/>
      <c r="I47" s="242"/>
      <c r="J47" s="242"/>
      <c r="K47" s="242"/>
      <c r="L47" s="244"/>
      <c r="M47" s="242"/>
      <c r="N47" s="244"/>
      <c r="O47" s="242"/>
      <c r="P47" s="245">
        <v>82644.570000000007</v>
      </c>
      <c r="GO47" s="226"/>
      <c r="GP47" s="235"/>
      <c r="GQ47" s="235"/>
      <c r="GR47" s="235"/>
      <c r="GS47" s="235"/>
      <c r="GT47" s="235"/>
      <c r="GV47" s="188"/>
      <c r="GW47" s="188"/>
      <c r="GX47" s="235"/>
      <c r="GY47" s="188" t="s">
        <v>96</v>
      </c>
    </row>
    <row r="48" spans="1:207" s="76" customFormat="1" ht="22.5" x14ac:dyDescent="0.25">
      <c r="A48" s="254"/>
      <c r="B48" s="240" t="s">
        <v>216</v>
      </c>
      <c r="C48" s="655" t="s">
        <v>399</v>
      </c>
      <c r="D48" s="655"/>
      <c r="E48" s="655"/>
      <c r="F48" s="655"/>
      <c r="G48" s="655"/>
      <c r="H48" s="241" t="s">
        <v>97</v>
      </c>
      <c r="I48" s="243">
        <v>74</v>
      </c>
      <c r="J48" s="242"/>
      <c r="K48" s="243">
        <v>74</v>
      </c>
      <c r="L48" s="244"/>
      <c r="M48" s="242"/>
      <c r="N48" s="244"/>
      <c r="O48" s="242"/>
      <c r="P48" s="245">
        <v>61156.98</v>
      </c>
      <c r="GO48" s="226"/>
      <c r="GP48" s="235"/>
      <c r="GQ48" s="235"/>
      <c r="GR48" s="235"/>
      <c r="GS48" s="235"/>
      <c r="GT48" s="235"/>
      <c r="GV48" s="188"/>
      <c r="GW48" s="188"/>
      <c r="GX48" s="235"/>
      <c r="GY48" s="188" t="s">
        <v>399</v>
      </c>
    </row>
    <row r="49" spans="1:209" s="76" customFormat="1" ht="22.5" x14ac:dyDescent="0.25">
      <c r="A49" s="254"/>
      <c r="B49" s="240" t="s">
        <v>218</v>
      </c>
      <c r="C49" s="655" t="s">
        <v>400</v>
      </c>
      <c r="D49" s="655"/>
      <c r="E49" s="655"/>
      <c r="F49" s="655"/>
      <c r="G49" s="655"/>
      <c r="H49" s="241" t="s">
        <v>97</v>
      </c>
      <c r="I49" s="243">
        <v>36</v>
      </c>
      <c r="J49" s="242"/>
      <c r="K49" s="243">
        <v>36</v>
      </c>
      <c r="L49" s="244"/>
      <c r="M49" s="242"/>
      <c r="N49" s="244"/>
      <c r="O49" s="242"/>
      <c r="P49" s="245">
        <v>29752.05</v>
      </c>
      <c r="GO49" s="226"/>
      <c r="GP49" s="235"/>
      <c r="GQ49" s="235"/>
      <c r="GR49" s="235"/>
      <c r="GS49" s="235"/>
      <c r="GT49" s="235"/>
      <c r="GV49" s="188"/>
      <c r="GW49" s="188"/>
      <c r="GX49" s="235"/>
      <c r="GY49" s="188" t="s">
        <v>400</v>
      </c>
    </row>
    <row r="50" spans="1:209" s="76" customFormat="1" ht="15" x14ac:dyDescent="0.25">
      <c r="A50" s="271"/>
      <c r="B50" s="272"/>
      <c r="C50" s="654" t="s">
        <v>98</v>
      </c>
      <c r="D50" s="654"/>
      <c r="E50" s="654"/>
      <c r="F50" s="654"/>
      <c r="G50" s="654"/>
      <c r="H50" s="229"/>
      <c r="I50" s="230"/>
      <c r="J50" s="230"/>
      <c r="K50" s="230"/>
      <c r="L50" s="232"/>
      <c r="M50" s="230"/>
      <c r="N50" s="269">
        <v>173553.6</v>
      </c>
      <c r="O50" s="230"/>
      <c r="P50" s="270">
        <v>173553.6</v>
      </c>
      <c r="GO50" s="226"/>
      <c r="GP50" s="235"/>
      <c r="GQ50" s="235"/>
      <c r="GR50" s="235"/>
      <c r="GS50" s="235"/>
      <c r="GT50" s="235"/>
      <c r="GV50" s="188"/>
      <c r="GW50" s="188"/>
      <c r="GX50" s="235"/>
      <c r="GY50" s="188"/>
      <c r="GZ50" s="235" t="s">
        <v>98</v>
      </c>
    </row>
    <row r="51" spans="1:209" s="76" customFormat="1" ht="33.75" x14ac:dyDescent="0.25">
      <c r="A51" s="227" t="s">
        <v>99</v>
      </c>
      <c r="B51" s="228" t="s">
        <v>401</v>
      </c>
      <c r="C51" s="651" t="s">
        <v>402</v>
      </c>
      <c r="D51" s="651"/>
      <c r="E51" s="651"/>
      <c r="F51" s="651"/>
      <c r="G51" s="651"/>
      <c r="H51" s="229" t="s">
        <v>403</v>
      </c>
      <c r="I51" s="230">
        <v>0.03</v>
      </c>
      <c r="J51" s="231">
        <v>1</v>
      </c>
      <c r="K51" s="321">
        <v>0.03</v>
      </c>
      <c r="L51" s="232"/>
      <c r="M51" s="230"/>
      <c r="N51" s="233"/>
      <c r="O51" s="230"/>
      <c r="P51" s="234"/>
      <c r="GO51" s="226"/>
      <c r="GP51" s="235" t="s">
        <v>402</v>
      </c>
      <c r="GQ51" s="235" t="s">
        <v>52</v>
      </c>
      <c r="GR51" s="235" t="s">
        <v>52</v>
      </c>
      <c r="GS51" s="235" t="s">
        <v>52</v>
      </c>
      <c r="GT51" s="235" t="s">
        <v>52</v>
      </c>
      <c r="GV51" s="188"/>
      <c r="GW51" s="188"/>
      <c r="GX51" s="235"/>
      <c r="GY51" s="188"/>
      <c r="GZ51" s="235"/>
    </row>
    <row r="52" spans="1:209" s="76" customFormat="1" ht="15" x14ac:dyDescent="0.25">
      <c r="A52" s="322"/>
      <c r="B52" s="323"/>
      <c r="C52" s="652" t="s">
        <v>404</v>
      </c>
      <c r="D52" s="652"/>
      <c r="E52" s="652"/>
      <c r="F52" s="652"/>
      <c r="G52" s="652"/>
      <c r="H52" s="652"/>
      <c r="I52" s="652"/>
      <c r="J52" s="652"/>
      <c r="K52" s="652"/>
      <c r="L52" s="652"/>
      <c r="M52" s="652"/>
      <c r="N52" s="652"/>
      <c r="O52" s="652"/>
      <c r="P52" s="653"/>
      <c r="GO52" s="226"/>
      <c r="GP52" s="235"/>
      <c r="GQ52" s="235"/>
      <c r="GR52" s="235"/>
      <c r="GS52" s="235"/>
      <c r="GT52" s="235"/>
      <c r="GV52" s="188"/>
      <c r="GW52" s="188"/>
      <c r="GX52" s="235"/>
      <c r="GY52" s="188"/>
      <c r="GZ52" s="235"/>
      <c r="HA52" s="238" t="s">
        <v>404</v>
      </c>
    </row>
    <row r="53" spans="1:209" s="76" customFormat="1" ht="22.5" x14ac:dyDescent="0.25">
      <c r="A53" s="236"/>
      <c r="B53" s="237" t="s">
        <v>394</v>
      </c>
      <c r="C53" s="663" t="s">
        <v>211</v>
      </c>
      <c r="D53" s="663"/>
      <c r="E53" s="663"/>
      <c r="F53" s="663"/>
      <c r="G53" s="663"/>
      <c r="H53" s="663"/>
      <c r="I53" s="663"/>
      <c r="J53" s="663"/>
      <c r="K53" s="663"/>
      <c r="L53" s="663"/>
      <c r="M53" s="663"/>
      <c r="N53" s="663"/>
      <c r="O53" s="663"/>
      <c r="P53" s="664"/>
      <c r="GO53" s="226"/>
      <c r="GP53" s="235"/>
      <c r="GQ53" s="235"/>
      <c r="GR53" s="235"/>
      <c r="GS53" s="235"/>
      <c r="GT53" s="235"/>
      <c r="GU53" s="238" t="s">
        <v>211</v>
      </c>
      <c r="GV53" s="188"/>
      <c r="GW53" s="188"/>
      <c r="GX53" s="235"/>
      <c r="GY53" s="188"/>
      <c r="GZ53" s="235"/>
    </row>
    <row r="54" spans="1:209" s="76" customFormat="1" ht="15" x14ac:dyDescent="0.25">
      <c r="A54" s="239"/>
      <c r="B54" s="240" t="s">
        <v>2</v>
      </c>
      <c r="C54" s="655" t="s">
        <v>128</v>
      </c>
      <c r="D54" s="655"/>
      <c r="E54" s="655"/>
      <c r="F54" s="655"/>
      <c r="G54" s="655"/>
      <c r="H54" s="241" t="s">
        <v>124</v>
      </c>
      <c r="I54" s="242"/>
      <c r="J54" s="242"/>
      <c r="K54" s="324">
        <v>0.38879999999999998</v>
      </c>
      <c r="L54" s="244"/>
      <c r="M54" s="242"/>
      <c r="N54" s="244"/>
      <c r="O54" s="242"/>
      <c r="P54" s="258">
        <v>228.27</v>
      </c>
      <c r="GO54" s="226"/>
      <c r="GP54" s="235"/>
      <c r="GQ54" s="235"/>
      <c r="GR54" s="235"/>
      <c r="GS54" s="235"/>
      <c r="GT54" s="235"/>
      <c r="GV54" s="188" t="s">
        <v>128</v>
      </c>
      <c r="GW54" s="188"/>
      <c r="GX54" s="235"/>
      <c r="GY54" s="188"/>
      <c r="GZ54" s="235"/>
    </row>
    <row r="55" spans="1:209" s="76" customFormat="1" ht="15" x14ac:dyDescent="0.25">
      <c r="A55" s="246"/>
      <c r="B55" s="240" t="s">
        <v>397</v>
      </c>
      <c r="C55" s="655" t="s">
        <v>398</v>
      </c>
      <c r="D55" s="655"/>
      <c r="E55" s="655"/>
      <c r="F55" s="655"/>
      <c r="G55" s="655"/>
      <c r="H55" s="241" t="s">
        <v>124</v>
      </c>
      <c r="I55" s="251">
        <v>6.48</v>
      </c>
      <c r="J55" s="242"/>
      <c r="K55" s="324">
        <v>0.19439999999999999</v>
      </c>
      <c r="L55" s="248"/>
      <c r="M55" s="249"/>
      <c r="N55" s="250">
        <v>474.97</v>
      </c>
      <c r="O55" s="251">
        <v>1.25</v>
      </c>
      <c r="P55" s="245">
        <v>115.42</v>
      </c>
      <c r="Q55" s="252"/>
      <c r="R55" s="252"/>
      <c r="GO55" s="226"/>
      <c r="GP55" s="235"/>
      <c r="GQ55" s="235"/>
      <c r="GR55" s="235"/>
      <c r="GS55" s="235"/>
      <c r="GT55" s="235"/>
      <c r="GV55" s="188"/>
      <c r="GW55" s="188" t="s">
        <v>398</v>
      </c>
      <c r="GX55" s="235"/>
      <c r="GY55" s="188"/>
      <c r="GZ55" s="235"/>
    </row>
    <row r="56" spans="1:209" s="76" customFormat="1" ht="15" x14ac:dyDescent="0.25">
      <c r="A56" s="246"/>
      <c r="B56" s="240" t="s">
        <v>220</v>
      </c>
      <c r="C56" s="655" t="s">
        <v>221</v>
      </c>
      <c r="D56" s="655"/>
      <c r="E56" s="655"/>
      <c r="F56" s="655"/>
      <c r="G56" s="655"/>
      <c r="H56" s="241" t="s">
        <v>124</v>
      </c>
      <c r="I56" s="251">
        <v>6.48</v>
      </c>
      <c r="J56" s="242"/>
      <c r="K56" s="324">
        <v>0.19439999999999999</v>
      </c>
      <c r="L56" s="248"/>
      <c r="M56" s="249"/>
      <c r="N56" s="250">
        <v>464.41</v>
      </c>
      <c r="O56" s="251">
        <v>1.25</v>
      </c>
      <c r="P56" s="245">
        <v>112.85</v>
      </c>
      <c r="Q56" s="252"/>
      <c r="R56" s="252"/>
      <c r="GO56" s="226"/>
      <c r="GP56" s="235"/>
      <c r="GQ56" s="235"/>
      <c r="GR56" s="235"/>
      <c r="GS56" s="235"/>
      <c r="GT56" s="235"/>
      <c r="GV56" s="188"/>
      <c r="GW56" s="188" t="s">
        <v>221</v>
      </c>
      <c r="GX56" s="235"/>
      <c r="GY56" s="188"/>
      <c r="GZ56" s="235"/>
    </row>
    <row r="57" spans="1:209" s="76" customFormat="1" ht="15" x14ac:dyDescent="0.25">
      <c r="A57" s="268"/>
      <c r="B57" s="237"/>
      <c r="C57" s="654" t="s">
        <v>95</v>
      </c>
      <c r="D57" s="654"/>
      <c r="E57" s="654"/>
      <c r="F57" s="654"/>
      <c r="G57" s="654"/>
      <c r="H57" s="229"/>
      <c r="I57" s="230"/>
      <c r="J57" s="230"/>
      <c r="K57" s="230"/>
      <c r="L57" s="232"/>
      <c r="M57" s="230"/>
      <c r="N57" s="269"/>
      <c r="O57" s="230"/>
      <c r="P57" s="270">
        <v>228.27</v>
      </c>
      <c r="Q57" s="252"/>
      <c r="R57" s="252"/>
      <c r="GO57" s="226"/>
      <c r="GP57" s="235"/>
      <c r="GQ57" s="235"/>
      <c r="GR57" s="235"/>
      <c r="GS57" s="235"/>
      <c r="GT57" s="235"/>
      <c r="GV57" s="188"/>
      <c r="GW57" s="188"/>
      <c r="GX57" s="235" t="s">
        <v>95</v>
      </c>
      <c r="GY57" s="188"/>
      <c r="GZ57" s="235"/>
    </row>
    <row r="58" spans="1:209" s="76" customFormat="1" ht="15" x14ac:dyDescent="0.25">
      <c r="A58" s="254"/>
      <c r="B58" s="240"/>
      <c r="C58" s="655" t="s">
        <v>96</v>
      </c>
      <c r="D58" s="655"/>
      <c r="E58" s="655"/>
      <c r="F58" s="655"/>
      <c r="G58" s="655"/>
      <c r="H58" s="241"/>
      <c r="I58" s="242"/>
      <c r="J58" s="242"/>
      <c r="K58" s="242"/>
      <c r="L58" s="244"/>
      <c r="M58" s="242"/>
      <c r="N58" s="244"/>
      <c r="O58" s="242"/>
      <c r="P58" s="258">
        <v>228.27</v>
      </c>
      <c r="GO58" s="226"/>
      <c r="GP58" s="235"/>
      <c r="GQ58" s="235"/>
      <c r="GR58" s="235"/>
      <c r="GS58" s="235"/>
      <c r="GT58" s="235"/>
      <c r="GV58" s="188"/>
      <c r="GW58" s="188"/>
      <c r="GX58" s="235"/>
      <c r="GY58" s="188" t="s">
        <v>96</v>
      </c>
      <c r="GZ58" s="235"/>
    </row>
    <row r="59" spans="1:209" s="76" customFormat="1" ht="22.5" x14ac:dyDescent="0.25">
      <c r="A59" s="254"/>
      <c r="B59" s="240" t="s">
        <v>216</v>
      </c>
      <c r="C59" s="655" t="s">
        <v>217</v>
      </c>
      <c r="D59" s="655"/>
      <c r="E59" s="655"/>
      <c r="F59" s="655"/>
      <c r="G59" s="655"/>
      <c r="H59" s="241" t="s">
        <v>97</v>
      </c>
      <c r="I59" s="243">
        <v>74</v>
      </c>
      <c r="J59" s="242"/>
      <c r="K59" s="243">
        <v>74</v>
      </c>
      <c r="L59" s="244"/>
      <c r="M59" s="242"/>
      <c r="N59" s="244"/>
      <c r="O59" s="242"/>
      <c r="P59" s="258">
        <v>168.92</v>
      </c>
      <c r="GO59" s="226"/>
      <c r="GP59" s="235"/>
      <c r="GQ59" s="235"/>
      <c r="GR59" s="235"/>
      <c r="GS59" s="235"/>
      <c r="GT59" s="235"/>
      <c r="GV59" s="188"/>
      <c r="GW59" s="188"/>
      <c r="GX59" s="235"/>
      <c r="GY59" s="188" t="s">
        <v>217</v>
      </c>
      <c r="GZ59" s="235"/>
    </row>
    <row r="60" spans="1:209" s="76" customFormat="1" ht="22.5" x14ac:dyDescent="0.25">
      <c r="A60" s="254"/>
      <c r="B60" s="240" t="s">
        <v>218</v>
      </c>
      <c r="C60" s="655" t="s">
        <v>219</v>
      </c>
      <c r="D60" s="655"/>
      <c r="E60" s="655"/>
      <c r="F60" s="655"/>
      <c r="G60" s="655"/>
      <c r="H60" s="241" t="s">
        <v>97</v>
      </c>
      <c r="I60" s="243">
        <v>36</v>
      </c>
      <c r="J60" s="242"/>
      <c r="K60" s="243">
        <v>36</v>
      </c>
      <c r="L60" s="244"/>
      <c r="M60" s="242"/>
      <c r="N60" s="244"/>
      <c r="O60" s="242"/>
      <c r="P60" s="258">
        <v>82.18</v>
      </c>
      <c r="GO60" s="226"/>
      <c r="GP60" s="235"/>
      <c r="GQ60" s="235"/>
      <c r="GR60" s="235"/>
      <c r="GS60" s="235"/>
      <c r="GT60" s="235"/>
      <c r="GV60" s="188"/>
      <c r="GW60" s="188"/>
      <c r="GX60" s="235"/>
      <c r="GY60" s="188" t="s">
        <v>219</v>
      </c>
      <c r="GZ60" s="235"/>
    </row>
    <row r="61" spans="1:209" s="76" customFormat="1" ht="15" x14ac:dyDescent="0.25">
      <c r="A61" s="271"/>
      <c r="B61" s="272"/>
      <c r="C61" s="654" t="s">
        <v>98</v>
      </c>
      <c r="D61" s="654"/>
      <c r="E61" s="654"/>
      <c r="F61" s="654"/>
      <c r="G61" s="654"/>
      <c r="H61" s="229"/>
      <c r="I61" s="230"/>
      <c r="J61" s="230"/>
      <c r="K61" s="230"/>
      <c r="L61" s="232"/>
      <c r="M61" s="230"/>
      <c r="N61" s="269">
        <v>15979</v>
      </c>
      <c r="O61" s="230"/>
      <c r="P61" s="325">
        <v>479.37</v>
      </c>
      <c r="GO61" s="226"/>
      <c r="GP61" s="235"/>
      <c r="GQ61" s="235"/>
      <c r="GR61" s="235"/>
      <c r="GS61" s="235"/>
      <c r="GT61" s="235"/>
      <c r="GV61" s="188"/>
      <c r="GW61" s="188"/>
      <c r="GX61" s="235"/>
      <c r="GY61" s="188"/>
      <c r="GZ61" s="235" t="s">
        <v>98</v>
      </c>
    </row>
    <row r="62" spans="1:209" s="76" customFormat="1" ht="22.5" x14ac:dyDescent="0.25">
      <c r="A62" s="227" t="s">
        <v>100</v>
      </c>
      <c r="B62" s="228" t="s">
        <v>405</v>
      </c>
      <c r="C62" s="651" t="s">
        <v>406</v>
      </c>
      <c r="D62" s="651"/>
      <c r="E62" s="651"/>
      <c r="F62" s="651"/>
      <c r="G62" s="651"/>
      <c r="H62" s="229" t="s">
        <v>320</v>
      </c>
      <c r="I62" s="230">
        <v>1</v>
      </c>
      <c r="J62" s="231">
        <v>1</v>
      </c>
      <c r="K62" s="231">
        <v>1</v>
      </c>
      <c r="L62" s="232"/>
      <c r="M62" s="230"/>
      <c r="N62" s="233"/>
      <c r="O62" s="230"/>
      <c r="P62" s="234"/>
      <c r="GO62" s="226"/>
      <c r="GP62" s="235" t="s">
        <v>406</v>
      </c>
      <c r="GQ62" s="235" t="s">
        <v>52</v>
      </c>
      <c r="GR62" s="235" t="s">
        <v>52</v>
      </c>
      <c r="GS62" s="235" t="s">
        <v>52</v>
      </c>
      <c r="GT62" s="235" t="s">
        <v>52</v>
      </c>
      <c r="GV62" s="188"/>
      <c r="GW62" s="188"/>
      <c r="GX62" s="235"/>
      <c r="GY62" s="188"/>
      <c r="GZ62" s="235"/>
    </row>
    <row r="63" spans="1:209" s="76" customFormat="1" ht="22.5" x14ac:dyDescent="0.25">
      <c r="A63" s="236"/>
      <c r="B63" s="237" t="s">
        <v>394</v>
      </c>
      <c r="C63" s="663" t="s">
        <v>211</v>
      </c>
      <c r="D63" s="663"/>
      <c r="E63" s="663"/>
      <c r="F63" s="663"/>
      <c r="G63" s="663"/>
      <c r="H63" s="663"/>
      <c r="I63" s="663"/>
      <c r="J63" s="663"/>
      <c r="K63" s="663"/>
      <c r="L63" s="663"/>
      <c r="M63" s="663"/>
      <c r="N63" s="663"/>
      <c r="O63" s="663"/>
      <c r="P63" s="664"/>
      <c r="GO63" s="226"/>
      <c r="GP63" s="235"/>
      <c r="GQ63" s="235"/>
      <c r="GR63" s="235"/>
      <c r="GS63" s="235"/>
      <c r="GT63" s="235"/>
      <c r="GU63" s="238" t="s">
        <v>211</v>
      </c>
      <c r="GV63" s="188"/>
      <c r="GW63" s="188"/>
      <c r="GX63" s="235"/>
      <c r="GY63" s="188"/>
      <c r="GZ63" s="235"/>
    </row>
    <row r="64" spans="1:209" s="76" customFormat="1" ht="15" x14ac:dyDescent="0.25">
      <c r="A64" s="239"/>
      <c r="B64" s="240" t="s">
        <v>2</v>
      </c>
      <c r="C64" s="655" t="s">
        <v>128</v>
      </c>
      <c r="D64" s="655"/>
      <c r="E64" s="655"/>
      <c r="F64" s="655"/>
      <c r="G64" s="655"/>
      <c r="H64" s="241" t="s">
        <v>124</v>
      </c>
      <c r="I64" s="242"/>
      <c r="J64" s="242"/>
      <c r="K64" s="243">
        <v>1</v>
      </c>
      <c r="L64" s="244"/>
      <c r="M64" s="242"/>
      <c r="N64" s="244"/>
      <c r="O64" s="242"/>
      <c r="P64" s="258">
        <v>587.12</v>
      </c>
      <c r="GO64" s="226"/>
      <c r="GP64" s="235"/>
      <c r="GQ64" s="235"/>
      <c r="GR64" s="235"/>
      <c r="GS64" s="235"/>
      <c r="GT64" s="235"/>
      <c r="GV64" s="188" t="s">
        <v>128</v>
      </c>
      <c r="GW64" s="188"/>
      <c r="GX64" s="235"/>
      <c r="GY64" s="188"/>
      <c r="GZ64" s="235"/>
    </row>
    <row r="65" spans="1:208" s="76" customFormat="1" ht="15" x14ac:dyDescent="0.25">
      <c r="A65" s="246"/>
      <c r="B65" s="240" t="s">
        <v>397</v>
      </c>
      <c r="C65" s="655" t="s">
        <v>398</v>
      </c>
      <c r="D65" s="655"/>
      <c r="E65" s="655"/>
      <c r="F65" s="655"/>
      <c r="G65" s="655"/>
      <c r="H65" s="241" t="s">
        <v>124</v>
      </c>
      <c r="I65" s="247">
        <v>0.5</v>
      </c>
      <c r="J65" s="242"/>
      <c r="K65" s="247">
        <v>0.5</v>
      </c>
      <c r="L65" s="248"/>
      <c r="M65" s="249"/>
      <c r="N65" s="250">
        <v>474.97</v>
      </c>
      <c r="O65" s="251">
        <v>1.25</v>
      </c>
      <c r="P65" s="245">
        <v>296.86</v>
      </c>
      <c r="Q65" s="252"/>
      <c r="R65" s="252"/>
      <c r="GO65" s="226"/>
      <c r="GP65" s="235"/>
      <c r="GQ65" s="235"/>
      <c r="GR65" s="235"/>
      <c r="GS65" s="235"/>
      <c r="GT65" s="235"/>
      <c r="GV65" s="188"/>
      <c r="GW65" s="188" t="s">
        <v>398</v>
      </c>
      <c r="GX65" s="235"/>
      <c r="GY65" s="188"/>
      <c r="GZ65" s="235"/>
    </row>
    <row r="66" spans="1:208" s="76" customFormat="1" ht="15" x14ac:dyDescent="0.25">
      <c r="A66" s="246"/>
      <c r="B66" s="240" t="s">
        <v>220</v>
      </c>
      <c r="C66" s="655" t="s">
        <v>221</v>
      </c>
      <c r="D66" s="655"/>
      <c r="E66" s="655"/>
      <c r="F66" s="655"/>
      <c r="G66" s="655"/>
      <c r="H66" s="241" t="s">
        <v>124</v>
      </c>
      <c r="I66" s="247">
        <v>0.5</v>
      </c>
      <c r="J66" s="242"/>
      <c r="K66" s="247">
        <v>0.5</v>
      </c>
      <c r="L66" s="248"/>
      <c r="M66" s="249"/>
      <c r="N66" s="250">
        <v>464.41</v>
      </c>
      <c r="O66" s="251">
        <v>1.25</v>
      </c>
      <c r="P66" s="245">
        <v>290.26</v>
      </c>
      <c r="Q66" s="252"/>
      <c r="R66" s="252"/>
      <c r="GO66" s="226"/>
      <c r="GP66" s="235"/>
      <c r="GQ66" s="235"/>
      <c r="GR66" s="235"/>
      <c r="GS66" s="235"/>
      <c r="GT66" s="235"/>
      <c r="GV66" s="188"/>
      <c r="GW66" s="188" t="s">
        <v>221</v>
      </c>
      <c r="GX66" s="235"/>
      <c r="GY66" s="188"/>
      <c r="GZ66" s="235"/>
    </row>
    <row r="67" spans="1:208" s="76" customFormat="1" ht="15" x14ac:dyDescent="0.25">
      <c r="A67" s="268"/>
      <c r="B67" s="237"/>
      <c r="C67" s="654" t="s">
        <v>95</v>
      </c>
      <c r="D67" s="654"/>
      <c r="E67" s="654"/>
      <c r="F67" s="654"/>
      <c r="G67" s="654"/>
      <c r="H67" s="229"/>
      <c r="I67" s="230"/>
      <c r="J67" s="230"/>
      <c r="K67" s="230"/>
      <c r="L67" s="232"/>
      <c r="M67" s="230"/>
      <c r="N67" s="269"/>
      <c r="O67" s="230"/>
      <c r="P67" s="270">
        <v>587.12</v>
      </c>
      <c r="Q67" s="252"/>
      <c r="R67" s="252"/>
      <c r="GO67" s="226"/>
      <c r="GP67" s="235"/>
      <c r="GQ67" s="235"/>
      <c r="GR67" s="235"/>
      <c r="GS67" s="235"/>
      <c r="GT67" s="235"/>
      <c r="GV67" s="188"/>
      <c r="GW67" s="188"/>
      <c r="GX67" s="235" t="s">
        <v>95</v>
      </c>
      <c r="GY67" s="188"/>
      <c r="GZ67" s="235"/>
    </row>
    <row r="68" spans="1:208" s="76" customFormat="1" ht="15" x14ac:dyDescent="0.25">
      <c r="A68" s="254"/>
      <c r="B68" s="240"/>
      <c r="C68" s="655" t="s">
        <v>96</v>
      </c>
      <c r="D68" s="655"/>
      <c r="E68" s="655"/>
      <c r="F68" s="655"/>
      <c r="G68" s="655"/>
      <c r="H68" s="241"/>
      <c r="I68" s="242"/>
      <c r="J68" s="242"/>
      <c r="K68" s="242"/>
      <c r="L68" s="244"/>
      <c r="M68" s="242"/>
      <c r="N68" s="244"/>
      <c r="O68" s="242"/>
      <c r="P68" s="258">
        <v>587.12</v>
      </c>
      <c r="GO68" s="226"/>
      <c r="GP68" s="235"/>
      <c r="GQ68" s="235"/>
      <c r="GR68" s="235"/>
      <c r="GS68" s="235"/>
      <c r="GT68" s="235"/>
      <c r="GV68" s="188"/>
      <c r="GW68" s="188"/>
      <c r="GX68" s="235"/>
      <c r="GY68" s="188" t="s">
        <v>96</v>
      </c>
      <c r="GZ68" s="235"/>
    </row>
    <row r="69" spans="1:208" s="76" customFormat="1" ht="22.5" x14ac:dyDescent="0.25">
      <c r="A69" s="254"/>
      <c r="B69" s="240" t="s">
        <v>216</v>
      </c>
      <c r="C69" s="655" t="s">
        <v>217</v>
      </c>
      <c r="D69" s="655"/>
      <c r="E69" s="655"/>
      <c r="F69" s="655"/>
      <c r="G69" s="655"/>
      <c r="H69" s="241" t="s">
        <v>97</v>
      </c>
      <c r="I69" s="243">
        <v>74</v>
      </c>
      <c r="J69" s="242"/>
      <c r="K69" s="243">
        <v>74</v>
      </c>
      <c r="L69" s="244"/>
      <c r="M69" s="242"/>
      <c r="N69" s="244"/>
      <c r="O69" s="242"/>
      <c r="P69" s="258">
        <v>434.47</v>
      </c>
      <c r="GO69" s="226"/>
      <c r="GP69" s="235"/>
      <c r="GQ69" s="235"/>
      <c r="GR69" s="235"/>
      <c r="GS69" s="235"/>
      <c r="GT69" s="235"/>
      <c r="GV69" s="188"/>
      <c r="GW69" s="188"/>
      <c r="GX69" s="235"/>
      <c r="GY69" s="188" t="s">
        <v>217</v>
      </c>
      <c r="GZ69" s="235"/>
    </row>
    <row r="70" spans="1:208" s="76" customFormat="1" ht="22.5" x14ac:dyDescent="0.25">
      <c r="A70" s="254"/>
      <c r="B70" s="240" t="s">
        <v>218</v>
      </c>
      <c r="C70" s="655" t="s">
        <v>219</v>
      </c>
      <c r="D70" s="655"/>
      <c r="E70" s="655"/>
      <c r="F70" s="655"/>
      <c r="G70" s="655"/>
      <c r="H70" s="241" t="s">
        <v>97</v>
      </c>
      <c r="I70" s="243">
        <v>36</v>
      </c>
      <c r="J70" s="242"/>
      <c r="K70" s="243">
        <v>36</v>
      </c>
      <c r="L70" s="244"/>
      <c r="M70" s="242"/>
      <c r="N70" s="244"/>
      <c r="O70" s="242"/>
      <c r="P70" s="258">
        <v>211.36</v>
      </c>
      <c r="GO70" s="226"/>
      <c r="GP70" s="235"/>
      <c r="GQ70" s="235"/>
      <c r="GR70" s="235"/>
      <c r="GS70" s="235"/>
      <c r="GT70" s="235"/>
      <c r="GV70" s="188"/>
      <c r="GW70" s="188"/>
      <c r="GX70" s="235"/>
      <c r="GY70" s="188" t="s">
        <v>219</v>
      </c>
      <c r="GZ70" s="235"/>
    </row>
    <row r="71" spans="1:208" s="76" customFormat="1" ht="15" x14ac:dyDescent="0.25">
      <c r="A71" s="271"/>
      <c r="B71" s="272"/>
      <c r="C71" s="654" t="s">
        <v>98</v>
      </c>
      <c r="D71" s="654"/>
      <c r="E71" s="654"/>
      <c r="F71" s="654"/>
      <c r="G71" s="654"/>
      <c r="H71" s="229"/>
      <c r="I71" s="230"/>
      <c r="J71" s="230"/>
      <c r="K71" s="230"/>
      <c r="L71" s="232"/>
      <c r="M71" s="230"/>
      <c r="N71" s="269">
        <v>1232.95</v>
      </c>
      <c r="O71" s="230"/>
      <c r="P71" s="270">
        <v>1232.95</v>
      </c>
      <c r="GO71" s="226"/>
      <c r="GP71" s="235"/>
      <c r="GQ71" s="235"/>
      <c r="GR71" s="235"/>
      <c r="GS71" s="235"/>
      <c r="GT71" s="235"/>
      <c r="GV71" s="188"/>
      <c r="GW71" s="188"/>
      <c r="GX71" s="235"/>
      <c r="GY71" s="188"/>
      <c r="GZ71" s="235" t="s">
        <v>98</v>
      </c>
    </row>
    <row r="72" spans="1:208" s="76" customFormat="1" ht="22.5" x14ac:dyDescent="0.25">
      <c r="A72" s="227" t="s">
        <v>101</v>
      </c>
      <c r="B72" s="228" t="s">
        <v>407</v>
      </c>
      <c r="C72" s="651" t="s">
        <v>408</v>
      </c>
      <c r="D72" s="651"/>
      <c r="E72" s="651"/>
      <c r="F72" s="651"/>
      <c r="G72" s="651"/>
      <c r="H72" s="229" t="s">
        <v>320</v>
      </c>
      <c r="I72" s="230">
        <v>1</v>
      </c>
      <c r="J72" s="231">
        <v>1</v>
      </c>
      <c r="K72" s="231">
        <v>1</v>
      </c>
      <c r="L72" s="232"/>
      <c r="M72" s="230"/>
      <c r="N72" s="233"/>
      <c r="O72" s="230"/>
      <c r="P72" s="234"/>
      <c r="GO72" s="226"/>
      <c r="GP72" s="235" t="s">
        <v>408</v>
      </c>
      <c r="GQ72" s="235" t="s">
        <v>52</v>
      </c>
      <c r="GR72" s="235" t="s">
        <v>52</v>
      </c>
      <c r="GS72" s="235" t="s">
        <v>52</v>
      </c>
      <c r="GT72" s="235" t="s">
        <v>52</v>
      </c>
      <c r="GV72" s="188"/>
      <c r="GW72" s="188"/>
      <c r="GX72" s="235"/>
      <c r="GY72" s="188"/>
      <c r="GZ72" s="235"/>
    </row>
    <row r="73" spans="1:208" s="76" customFormat="1" ht="22.5" x14ac:dyDescent="0.25">
      <c r="A73" s="236"/>
      <c r="B73" s="237" t="s">
        <v>394</v>
      </c>
      <c r="C73" s="663" t="s">
        <v>211</v>
      </c>
      <c r="D73" s="663"/>
      <c r="E73" s="663"/>
      <c r="F73" s="663"/>
      <c r="G73" s="663"/>
      <c r="H73" s="663"/>
      <c r="I73" s="663"/>
      <c r="J73" s="663"/>
      <c r="K73" s="663"/>
      <c r="L73" s="663"/>
      <c r="M73" s="663"/>
      <c r="N73" s="663"/>
      <c r="O73" s="663"/>
      <c r="P73" s="664"/>
      <c r="GO73" s="226"/>
      <c r="GP73" s="235"/>
      <c r="GQ73" s="235"/>
      <c r="GR73" s="235"/>
      <c r="GS73" s="235"/>
      <c r="GT73" s="235"/>
      <c r="GU73" s="238" t="s">
        <v>211</v>
      </c>
      <c r="GV73" s="188"/>
      <c r="GW73" s="188"/>
      <c r="GX73" s="235"/>
      <c r="GY73" s="188"/>
      <c r="GZ73" s="235"/>
    </row>
    <row r="74" spans="1:208" s="76" customFormat="1" ht="15" x14ac:dyDescent="0.25">
      <c r="A74" s="239"/>
      <c r="B74" s="240" t="s">
        <v>2</v>
      </c>
      <c r="C74" s="655" t="s">
        <v>128</v>
      </c>
      <c r="D74" s="655"/>
      <c r="E74" s="655"/>
      <c r="F74" s="655"/>
      <c r="G74" s="655"/>
      <c r="H74" s="241" t="s">
        <v>124</v>
      </c>
      <c r="I74" s="242"/>
      <c r="J74" s="242"/>
      <c r="K74" s="251">
        <v>1.62</v>
      </c>
      <c r="L74" s="244"/>
      <c r="M74" s="242"/>
      <c r="N74" s="244"/>
      <c r="O74" s="242"/>
      <c r="P74" s="258">
        <v>951.13</v>
      </c>
      <c r="GO74" s="226"/>
      <c r="GP74" s="235"/>
      <c r="GQ74" s="235"/>
      <c r="GR74" s="235"/>
      <c r="GS74" s="235"/>
      <c r="GT74" s="235"/>
      <c r="GV74" s="188" t="s">
        <v>128</v>
      </c>
      <c r="GW74" s="188"/>
      <c r="GX74" s="235"/>
      <c r="GY74" s="188"/>
      <c r="GZ74" s="235"/>
    </row>
    <row r="75" spans="1:208" s="76" customFormat="1" ht="15" x14ac:dyDescent="0.25">
      <c r="A75" s="246"/>
      <c r="B75" s="240" t="s">
        <v>397</v>
      </c>
      <c r="C75" s="655" t="s">
        <v>398</v>
      </c>
      <c r="D75" s="655"/>
      <c r="E75" s="655"/>
      <c r="F75" s="655"/>
      <c r="G75" s="655"/>
      <c r="H75" s="241" t="s">
        <v>124</v>
      </c>
      <c r="I75" s="251">
        <v>0.81</v>
      </c>
      <c r="J75" s="242"/>
      <c r="K75" s="251">
        <v>0.81</v>
      </c>
      <c r="L75" s="248"/>
      <c r="M75" s="249"/>
      <c r="N75" s="250">
        <v>474.97</v>
      </c>
      <c r="O75" s="251">
        <v>1.25</v>
      </c>
      <c r="P75" s="245">
        <v>480.91</v>
      </c>
      <c r="Q75" s="252"/>
      <c r="R75" s="252"/>
      <c r="GO75" s="226"/>
      <c r="GP75" s="235"/>
      <c r="GQ75" s="235"/>
      <c r="GR75" s="235"/>
      <c r="GS75" s="235"/>
      <c r="GT75" s="235"/>
      <c r="GV75" s="188"/>
      <c r="GW75" s="188" t="s">
        <v>398</v>
      </c>
      <c r="GX75" s="235"/>
      <c r="GY75" s="188"/>
      <c r="GZ75" s="235"/>
    </row>
    <row r="76" spans="1:208" s="76" customFormat="1" ht="15" x14ac:dyDescent="0.25">
      <c r="A76" s="246"/>
      <c r="B76" s="240" t="s">
        <v>220</v>
      </c>
      <c r="C76" s="655" t="s">
        <v>221</v>
      </c>
      <c r="D76" s="655"/>
      <c r="E76" s="655"/>
      <c r="F76" s="655"/>
      <c r="G76" s="655"/>
      <c r="H76" s="241" t="s">
        <v>124</v>
      </c>
      <c r="I76" s="251">
        <v>0.81</v>
      </c>
      <c r="J76" s="242"/>
      <c r="K76" s="251">
        <v>0.81</v>
      </c>
      <c r="L76" s="248"/>
      <c r="M76" s="249"/>
      <c r="N76" s="250">
        <v>464.41</v>
      </c>
      <c r="O76" s="251">
        <v>1.25</v>
      </c>
      <c r="P76" s="245">
        <v>470.22</v>
      </c>
      <c r="Q76" s="252"/>
      <c r="R76" s="252"/>
      <c r="GO76" s="226"/>
      <c r="GP76" s="235"/>
      <c r="GQ76" s="235"/>
      <c r="GR76" s="235"/>
      <c r="GS76" s="235"/>
      <c r="GT76" s="235"/>
      <c r="GV76" s="188"/>
      <c r="GW76" s="188" t="s">
        <v>221</v>
      </c>
      <c r="GX76" s="235"/>
      <c r="GY76" s="188"/>
      <c r="GZ76" s="235"/>
    </row>
    <row r="77" spans="1:208" s="76" customFormat="1" ht="15" x14ac:dyDescent="0.25">
      <c r="A77" s="268"/>
      <c r="B77" s="237"/>
      <c r="C77" s="654" t="s">
        <v>95</v>
      </c>
      <c r="D77" s="654"/>
      <c r="E77" s="654"/>
      <c r="F77" s="654"/>
      <c r="G77" s="654"/>
      <c r="H77" s="229"/>
      <c r="I77" s="230"/>
      <c r="J77" s="230"/>
      <c r="K77" s="230"/>
      <c r="L77" s="232"/>
      <c r="M77" s="230"/>
      <c r="N77" s="269"/>
      <c r="O77" s="230"/>
      <c r="P77" s="270">
        <v>951.13</v>
      </c>
      <c r="Q77" s="252"/>
      <c r="R77" s="252"/>
      <c r="GO77" s="226"/>
      <c r="GP77" s="235"/>
      <c r="GQ77" s="235"/>
      <c r="GR77" s="235"/>
      <c r="GS77" s="235"/>
      <c r="GT77" s="235"/>
      <c r="GV77" s="188"/>
      <c r="GW77" s="188"/>
      <c r="GX77" s="235" t="s">
        <v>95</v>
      </c>
      <c r="GY77" s="188"/>
      <c r="GZ77" s="235"/>
    </row>
    <row r="78" spans="1:208" s="76" customFormat="1" ht="15" x14ac:dyDescent="0.25">
      <c r="A78" s="254"/>
      <c r="B78" s="240"/>
      <c r="C78" s="655" t="s">
        <v>96</v>
      </c>
      <c r="D78" s="655"/>
      <c r="E78" s="655"/>
      <c r="F78" s="655"/>
      <c r="G78" s="655"/>
      <c r="H78" s="241"/>
      <c r="I78" s="242"/>
      <c r="J78" s="242"/>
      <c r="K78" s="242"/>
      <c r="L78" s="244"/>
      <c r="M78" s="242"/>
      <c r="N78" s="244"/>
      <c r="O78" s="242"/>
      <c r="P78" s="258">
        <v>951.13</v>
      </c>
      <c r="GO78" s="226"/>
      <c r="GP78" s="235"/>
      <c r="GQ78" s="235"/>
      <c r="GR78" s="235"/>
      <c r="GS78" s="235"/>
      <c r="GT78" s="235"/>
      <c r="GV78" s="188"/>
      <c r="GW78" s="188"/>
      <c r="GX78" s="235"/>
      <c r="GY78" s="188" t="s">
        <v>96</v>
      </c>
      <c r="GZ78" s="235"/>
    </row>
    <row r="79" spans="1:208" s="76" customFormat="1" ht="22.5" x14ac:dyDescent="0.25">
      <c r="A79" s="254"/>
      <c r="B79" s="240" t="s">
        <v>216</v>
      </c>
      <c r="C79" s="655" t="s">
        <v>217</v>
      </c>
      <c r="D79" s="655"/>
      <c r="E79" s="655"/>
      <c r="F79" s="655"/>
      <c r="G79" s="655"/>
      <c r="H79" s="241" t="s">
        <v>97</v>
      </c>
      <c r="I79" s="243">
        <v>74</v>
      </c>
      <c r="J79" s="242"/>
      <c r="K79" s="243">
        <v>74</v>
      </c>
      <c r="L79" s="244"/>
      <c r="M79" s="242"/>
      <c r="N79" s="244"/>
      <c r="O79" s="242"/>
      <c r="P79" s="258">
        <v>703.84</v>
      </c>
      <c r="GO79" s="226"/>
      <c r="GP79" s="235"/>
      <c r="GQ79" s="235"/>
      <c r="GR79" s="235"/>
      <c r="GS79" s="235"/>
      <c r="GT79" s="235"/>
      <c r="GV79" s="188"/>
      <c r="GW79" s="188"/>
      <c r="GX79" s="235"/>
      <c r="GY79" s="188" t="s">
        <v>217</v>
      </c>
      <c r="GZ79" s="235"/>
    </row>
    <row r="80" spans="1:208" s="76" customFormat="1" ht="22.5" x14ac:dyDescent="0.25">
      <c r="A80" s="254"/>
      <c r="B80" s="240" t="s">
        <v>218</v>
      </c>
      <c r="C80" s="655" t="s">
        <v>219</v>
      </c>
      <c r="D80" s="655"/>
      <c r="E80" s="655"/>
      <c r="F80" s="655"/>
      <c r="G80" s="655"/>
      <c r="H80" s="241" t="s">
        <v>97</v>
      </c>
      <c r="I80" s="243">
        <v>36</v>
      </c>
      <c r="J80" s="242"/>
      <c r="K80" s="243">
        <v>36</v>
      </c>
      <c r="L80" s="244"/>
      <c r="M80" s="242"/>
      <c r="N80" s="244"/>
      <c r="O80" s="242"/>
      <c r="P80" s="258">
        <v>342.41</v>
      </c>
      <c r="GO80" s="226"/>
      <c r="GP80" s="235"/>
      <c r="GQ80" s="235"/>
      <c r="GR80" s="235"/>
      <c r="GS80" s="235"/>
      <c r="GT80" s="235"/>
      <c r="GV80" s="188"/>
      <c r="GW80" s="188"/>
      <c r="GX80" s="235"/>
      <c r="GY80" s="188" t="s">
        <v>219</v>
      </c>
      <c r="GZ80" s="235"/>
    </row>
    <row r="81" spans="1:208" s="76" customFormat="1" ht="15" x14ac:dyDescent="0.25">
      <c r="A81" s="271"/>
      <c r="B81" s="272"/>
      <c r="C81" s="654" t="s">
        <v>98</v>
      </c>
      <c r="D81" s="654"/>
      <c r="E81" s="654"/>
      <c r="F81" s="654"/>
      <c r="G81" s="654"/>
      <c r="H81" s="229"/>
      <c r="I81" s="230"/>
      <c r="J81" s="230"/>
      <c r="K81" s="230"/>
      <c r="L81" s="232"/>
      <c r="M81" s="230"/>
      <c r="N81" s="269">
        <v>1997.38</v>
      </c>
      <c r="O81" s="230"/>
      <c r="P81" s="270">
        <v>1997.38</v>
      </c>
      <c r="GO81" s="226"/>
      <c r="GP81" s="235"/>
      <c r="GQ81" s="235"/>
      <c r="GR81" s="235"/>
      <c r="GS81" s="235"/>
      <c r="GT81" s="235"/>
      <c r="GV81" s="188"/>
      <c r="GW81" s="188"/>
      <c r="GX81" s="235"/>
      <c r="GY81" s="188"/>
      <c r="GZ81" s="235" t="s">
        <v>98</v>
      </c>
    </row>
    <row r="82" spans="1:208" s="76" customFormat="1" ht="15" x14ac:dyDescent="0.25">
      <c r="A82" s="227" t="s">
        <v>102</v>
      </c>
      <c r="B82" s="228" t="s">
        <v>409</v>
      </c>
      <c r="C82" s="651" t="s">
        <v>410</v>
      </c>
      <c r="D82" s="651"/>
      <c r="E82" s="651"/>
      <c r="F82" s="651"/>
      <c r="G82" s="651"/>
      <c r="H82" s="229" t="s">
        <v>51</v>
      </c>
      <c r="I82" s="230">
        <v>1</v>
      </c>
      <c r="J82" s="231">
        <v>1</v>
      </c>
      <c r="K82" s="231">
        <v>1</v>
      </c>
      <c r="L82" s="232"/>
      <c r="M82" s="230"/>
      <c r="N82" s="233"/>
      <c r="O82" s="230"/>
      <c r="P82" s="234"/>
      <c r="GO82" s="226"/>
      <c r="GP82" s="235" t="s">
        <v>410</v>
      </c>
      <c r="GQ82" s="235" t="s">
        <v>52</v>
      </c>
      <c r="GR82" s="235" t="s">
        <v>52</v>
      </c>
      <c r="GS82" s="235" t="s">
        <v>52</v>
      </c>
      <c r="GT82" s="235" t="s">
        <v>52</v>
      </c>
      <c r="GV82" s="188"/>
      <c r="GW82" s="188"/>
      <c r="GX82" s="235"/>
      <c r="GY82" s="188"/>
      <c r="GZ82" s="235"/>
    </row>
    <row r="83" spans="1:208" s="76" customFormat="1" ht="22.5" x14ac:dyDescent="0.25">
      <c r="A83" s="236"/>
      <c r="B83" s="237" t="s">
        <v>394</v>
      </c>
      <c r="C83" s="663" t="s">
        <v>211</v>
      </c>
      <c r="D83" s="663"/>
      <c r="E83" s="663"/>
      <c r="F83" s="663"/>
      <c r="G83" s="663"/>
      <c r="H83" s="663"/>
      <c r="I83" s="663"/>
      <c r="J83" s="663"/>
      <c r="K83" s="663"/>
      <c r="L83" s="663"/>
      <c r="M83" s="663"/>
      <c r="N83" s="663"/>
      <c r="O83" s="663"/>
      <c r="P83" s="664"/>
      <c r="GO83" s="226"/>
      <c r="GP83" s="235"/>
      <c r="GQ83" s="235"/>
      <c r="GR83" s="235"/>
      <c r="GS83" s="235"/>
      <c r="GT83" s="235"/>
      <c r="GU83" s="238" t="s">
        <v>211</v>
      </c>
      <c r="GV83" s="188"/>
      <c r="GW83" s="188"/>
      <c r="GX83" s="235"/>
      <c r="GY83" s="188"/>
      <c r="GZ83" s="235"/>
    </row>
    <row r="84" spans="1:208" s="76" customFormat="1" ht="15" x14ac:dyDescent="0.25">
      <c r="A84" s="239"/>
      <c r="B84" s="240" t="s">
        <v>2</v>
      </c>
      <c r="C84" s="655" t="s">
        <v>128</v>
      </c>
      <c r="D84" s="655"/>
      <c r="E84" s="655"/>
      <c r="F84" s="655"/>
      <c r="G84" s="655"/>
      <c r="H84" s="241" t="s">
        <v>124</v>
      </c>
      <c r="I84" s="242"/>
      <c r="J84" s="242"/>
      <c r="K84" s="243">
        <v>1</v>
      </c>
      <c r="L84" s="244"/>
      <c r="M84" s="242"/>
      <c r="N84" s="244"/>
      <c r="O84" s="242"/>
      <c r="P84" s="258">
        <v>587.12</v>
      </c>
      <c r="GO84" s="226"/>
      <c r="GP84" s="235"/>
      <c r="GQ84" s="235"/>
      <c r="GR84" s="235"/>
      <c r="GS84" s="235"/>
      <c r="GT84" s="235"/>
      <c r="GV84" s="188" t="s">
        <v>128</v>
      </c>
      <c r="GW84" s="188"/>
      <c r="GX84" s="235"/>
      <c r="GY84" s="188"/>
      <c r="GZ84" s="235"/>
    </row>
    <row r="85" spans="1:208" s="76" customFormat="1" ht="15" x14ac:dyDescent="0.25">
      <c r="A85" s="246"/>
      <c r="B85" s="240" t="s">
        <v>397</v>
      </c>
      <c r="C85" s="655" t="s">
        <v>398</v>
      </c>
      <c r="D85" s="655"/>
      <c r="E85" s="655"/>
      <c r="F85" s="655"/>
      <c r="G85" s="655"/>
      <c r="H85" s="241" t="s">
        <v>124</v>
      </c>
      <c r="I85" s="247">
        <v>0.5</v>
      </c>
      <c r="J85" s="242"/>
      <c r="K85" s="247">
        <v>0.5</v>
      </c>
      <c r="L85" s="248"/>
      <c r="M85" s="249"/>
      <c r="N85" s="250">
        <v>474.97</v>
      </c>
      <c r="O85" s="251">
        <v>1.25</v>
      </c>
      <c r="P85" s="245">
        <v>296.86</v>
      </c>
      <c r="Q85" s="252"/>
      <c r="R85" s="252"/>
      <c r="GO85" s="226"/>
      <c r="GP85" s="235"/>
      <c r="GQ85" s="235"/>
      <c r="GR85" s="235"/>
      <c r="GS85" s="235"/>
      <c r="GT85" s="235"/>
      <c r="GV85" s="188"/>
      <c r="GW85" s="188" t="s">
        <v>398</v>
      </c>
      <c r="GX85" s="235"/>
      <c r="GY85" s="188"/>
      <c r="GZ85" s="235"/>
    </row>
    <row r="86" spans="1:208" s="76" customFormat="1" ht="15" x14ac:dyDescent="0.25">
      <c r="A86" s="246"/>
      <c r="B86" s="240" t="s">
        <v>220</v>
      </c>
      <c r="C86" s="655" t="s">
        <v>221</v>
      </c>
      <c r="D86" s="655"/>
      <c r="E86" s="655"/>
      <c r="F86" s="655"/>
      <c r="G86" s="655"/>
      <c r="H86" s="241" t="s">
        <v>124</v>
      </c>
      <c r="I86" s="247">
        <v>0.5</v>
      </c>
      <c r="J86" s="242"/>
      <c r="K86" s="247">
        <v>0.5</v>
      </c>
      <c r="L86" s="248"/>
      <c r="M86" s="249"/>
      <c r="N86" s="250">
        <v>464.41</v>
      </c>
      <c r="O86" s="251">
        <v>1.25</v>
      </c>
      <c r="P86" s="245">
        <v>290.26</v>
      </c>
      <c r="Q86" s="252"/>
      <c r="R86" s="252"/>
      <c r="GO86" s="226"/>
      <c r="GP86" s="235"/>
      <c r="GQ86" s="235"/>
      <c r="GR86" s="235"/>
      <c r="GS86" s="235"/>
      <c r="GT86" s="235"/>
      <c r="GV86" s="188"/>
      <c r="GW86" s="188" t="s">
        <v>221</v>
      </c>
      <c r="GX86" s="235"/>
      <c r="GY86" s="188"/>
      <c r="GZ86" s="235"/>
    </row>
    <row r="87" spans="1:208" s="76" customFormat="1" ht="15" x14ac:dyDescent="0.25">
      <c r="A87" s="268"/>
      <c r="B87" s="237"/>
      <c r="C87" s="654" t="s">
        <v>95</v>
      </c>
      <c r="D87" s="654"/>
      <c r="E87" s="654"/>
      <c r="F87" s="654"/>
      <c r="G87" s="654"/>
      <c r="H87" s="229"/>
      <c r="I87" s="230"/>
      <c r="J87" s="230"/>
      <c r="K87" s="230"/>
      <c r="L87" s="232"/>
      <c r="M87" s="230"/>
      <c r="N87" s="269"/>
      <c r="O87" s="230"/>
      <c r="P87" s="270">
        <v>587.12</v>
      </c>
      <c r="Q87" s="252"/>
      <c r="R87" s="252"/>
      <c r="GO87" s="226"/>
      <c r="GP87" s="235"/>
      <c r="GQ87" s="235"/>
      <c r="GR87" s="235"/>
      <c r="GS87" s="235"/>
      <c r="GT87" s="235"/>
      <c r="GV87" s="188"/>
      <c r="GW87" s="188"/>
      <c r="GX87" s="235" t="s">
        <v>95</v>
      </c>
      <c r="GY87" s="188"/>
      <c r="GZ87" s="235"/>
    </row>
    <row r="88" spans="1:208" s="76" customFormat="1" ht="15" x14ac:dyDescent="0.25">
      <c r="A88" s="254"/>
      <c r="B88" s="240"/>
      <c r="C88" s="655" t="s">
        <v>96</v>
      </c>
      <c r="D88" s="655"/>
      <c r="E88" s="655"/>
      <c r="F88" s="655"/>
      <c r="G88" s="655"/>
      <c r="H88" s="241"/>
      <c r="I88" s="242"/>
      <c r="J88" s="242"/>
      <c r="K88" s="242"/>
      <c r="L88" s="244"/>
      <c r="M88" s="242"/>
      <c r="N88" s="244"/>
      <c r="O88" s="242"/>
      <c r="P88" s="258">
        <v>587.12</v>
      </c>
      <c r="GO88" s="226"/>
      <c r="GP88" s="235"/>
      <c r="GQ88" s="235"/>
      <c r="GR88" s="235"/>
      <c r="GS88" s="235"/>
      <c r="GT88" s="235"/>
      <c r="GV88" s="188"/>
      <c r="GW88" s="188"/>
      <c r="GX88" s="235"/>
      <c r="GY88" s="188" t="s">
        <v>96</v>
      </c>
      <c r="GZ88" s="235"/>
    </row>
    <row r="89" spans="1:208" s="76" customFormat="1" ht="22.5" x14ac:dyDescent="0.25">
      <c r="A89" s="254"/>
      <c r="B89" s="240" t="s">
        <v>216</v>
      </c>
      <c r="C89" s="655" t="s">
        <v>217</v>
      </c>
      <c r="D89" s="655"/>
      <c r="E89" s="655"/>
      <c r="F89" s="655"/>
      <c r="G89" s="655"/>
      <c r="H89" s="241" t="s">
        <v>97</v>
      </c>
      <c r="I89" s="243">
        <v>74</v>
      </c>
      <c r="J89" s="242"/>
      <c r="K89" s="243">
        <v>74</v>
      </c>
      <c r="L89" s="244"/>
      <c r="M89" s="242"/>
      <c r="N89" s="244"/>
      <c r="O89" s="242"/>
      <c r="P89" s="258">
        <v>434.47</v>
      </c>
      <c r="GO89" s="226"/>
      <c r="GP89" s="235"/>
      <c r="GQ89" s="235"/>
      <c r="GR89" s="235"/>
      <c r="GS89" s="235"/>
      <c r="GT89" s="235"/>
      <c r="GV89" s="188"/>
      <c r="GW89" s="188"/>
      <c r="GX89" s="235"/>
      <c r="GY89" s="188" t="s">
        <v>217</v>
      </c>
      <c r="GZ89" s="235"/>
    </row>
    <row r="90" spans="1:208" s="76" customFormat="1" ht="22.5" x14ac:dyDescent="0.25">
      <c r="A90" s="254"/>
      <c r="B90" s="240" t="s">
        <v>218</v>
      </c>
      <c r="C90" s="655" t="s">
        <v>219</v>
      </c>
      <c r="D90" s="655"/>
      <c r="E90" s="655"/>
      <c r="F90" s="655"/>
      <c r="G90" s="655"/>
      <c r="H90" s="241" t="s">
        <v>97</v>
      </c>
      <c r="I90" s="243">
        <v>36</v>
      </c>
      <c r="J90" s="242"/>
      <c r="K90" s="243">
        <v>36</v>
      </c>
      <c r="L90" s="244"/>
      <c r="M90" s="242"/>
      <c r="N90" s="244"/>
      <c r="O90" s="242"/>
      <c r="P90" s="258">
        <v>211.36</v>
      </c>
      <c r="GO90" s="226"/>
      <c r="GP90" s="235"/>
      <c r="GQ90" s="235"/>
      <c r="GR90" s="235"/>
      <c r="GS90" s="235"/>
      <c r="GT90" s="235"/>
      <c r="GV90" s="188"/>
      <c r="GW90" s="188"/>
      <c r="GX90" s="235"/>
      <c r="GY90" s="188" t="s">
        <v>219</v>
      </c>
      <c r="GZ90" s="235"/>
    </row>
    <row r="91" spans="1:208" s="76" customFormat="1" ht="15" x14ac:dyDescent="0.25">
      <c r="A91" s="271"/>
      <c r="B91" s="272"/>
      <c r="C91" s="654" t="s">
        <v>98</v>
      </c>
      <c r="D91" s="654"/>
      <c r="E91" s="654"/>
      <c r="F91" s="654"/>
      <c r="G91" s="654"/>
      <c r="H91" s="229"/>
      <c r="I91" s="230"/>
      <c r="J91" s="230"/>
      <c r="K91" s="230"/>
      <c r="L91" s="232"/>
      <c r="M91" s="230"/>
      <c r="N91" s="269">
        <v>1232.95</v>
      </c>
      <c r="O91" s="230"/>
      <c r="P91" s="270">
        <v>1232.95</v>
      </c>
      <c r="GO91" s="226"/>
      <c r="GP91" s="235"/>
      <c r="GQ91" s="235"/>
      <c r="GR91" s="235"/>
      <c r="GS91" s="235"/>
      <c r="GT91" s="235"/>
      <c r="GV91" s="188"/>
      <c r="GW91" s="188"/>
      <c r="GX91" s="235"/>
      <c r="GY91" s="188"/>
      <c r="GZ91" s="235" t="s">
        <v>98</v>
      </c>
    </row>
    <row r="92" spans="1:208" s="76" customFormat="1" ht="22.5" x14ac:dyDescent="0.25">
      <c r="A92" s="227" t="s">
        <v>103</v>
      </c>
      <c r="B92" s="228" t="s">
        <v>411</v>
      </c>
      <c r="C92" s="651" t="s">
        <v>412</v>
      </c>
      <c r="D92" s="651"/>
      <c r="E92" s="651"/>
      <c r="F92" s="651"/>
      <c r="G92" s="651"/>
      <c r="H92" s="229" t="s">
        <v>51</v>
      </c>
      <c r="I92" s="230">
        <v>1</v>
      </c>
      <c r="J92" s="231">
        <v>1</v>
      </c>
      <c r="K92" s="231">
        <v>1</v>
      </c>
      <c r="L92" s="232"/>
      <c r="M92" s="230"/>
      <c r="N92" s="233"/>
      <c r="O92" s="230"/>
      <c r="P92" s="234"/>
      <c r="GO92" s="226"/>
      <c r="GP92" s="235" t="s">
        <v>412</v>
      </c>
      <c r="GQ92" s="235" t="s">
        <v>52</v>
      </c>
      <c r="GR92" s="235" t="s">
        <v>52</v>
      </c>
      <c r="GS92" s="235" t="s">
        <v>52</v>
      </c>
      <c r="GT92" s="235" t="s">
        <v>52</v>
      </c>
      <c r="GV92" s="188"/>
      <c r="GW92" s="188"/>
      <c r="GX92" s="235"/>
      <c r="GY92" s="188"/>
      <c r="GZ92" s="235"/>
    </row>
    <row r="93" spans="1:208" s="76" customFormat="1" ht="22.5" x14ac:dyDescent="0.25">
      <c r="A93" s="236"/>
      <c r="B93" s="237" t="s">
        <v>394</v>
      </c>
      <c r="C93" s="663" t="s">
        <v>211</v>
      </c>
      <c r="D93" s="663"/>
      <c r="E93" s="663"/>
      <c r="F93" s="663"/>
      <c r="G93" s="663"/>
      <c r="H93" s="663"/>
      <c r="I93" s="663"/>
      <c r="J93" s="663"/>
      <c r="K93" s="663"/>
      <c r="L93" s="663"/>
      <c r="M93" s="663"/>
      <c r="N93" s="663"/>
      <c r="O93" s="663"/>
      <c r="P93" s="664"/>
      <c r="GO93" s="226"/>
      <c r="GP93" s="235"/>
      <c r="GQ93" s="235"/>
      <c r="GR93" s="235"/>
      <c r="GS93" s="235"/>
      <c r="GT93" s="235"/>
      <c r="GU93" s="238" t="s">
        <v>211</v>
      </c>
      <c r="GV93" s="188"/>
      <c r="GW93" s="188"/>
      <c r="GX93" s="235"/>
      <c r="GY93" s="188"/>
      <c r="GZ93" s="235"/>
    </row>
    <row r="94" spans="1:208" s="76" customFormat="1" ht="15" x14ac:dyDescent="0.25">
      <c r="A94" s="239"/>
      <c r="B94" s="240" t="s">
        <v>2</v>
      </c>
      <c r="C94" s="655" t="s">
        <v>128</v>
      </c>
      <c r="D94" s="655"/>
      <c r="E94" s="655"/>
      <c r="F94" s="655"/>
      <c r="G94" s="655"/>
      <c r="H94" s="241" t="s">
        <v>124</v>
      </c>
      <c r="I94" s="242"/>
      <c r="J94" s="242"/>
      <c r="K94" s="251">
        <v>0.82</v>
      </c>
      <c r="L94" s="244"/>
      <c r="M94" s="242"/>
      <c r="N94" s="244"/>
      <c r="O94" s="242"/>
      <c r="P94" s="258">
        <v>481.43</v>
      </c>
      <c r="GO94" s="226"/>
      <c r="GP94" s="235"/>
      <c r="GQ94" s="235"/>
      <c r="GR94" s="235"/>
      <c r="GS94" s="235"/>
      <c r="GT94" s="235"/>
      <c r="GV94" s="188" t="s">
        <v>128</v>
      </c>
      <c r="GW94" s="188"/>
      <c r="GX94" s="235"/>
      <c r="GY94" s="188"/>
      <c r="GZ94" s="235"/>
    </row>
    <row r="95" spans="1:208" s="76" customFormat="1" ht="15" x14ac:dyDescent="0.25">
      <c r="A95" s="246"/>
      <c r="B95" s="240" t="s">
        <v>397</v>
      </c>
      <c r="C95" s="655" t="s">
        <v>398</v>
      </c>
      <c r="D95" s="655"/>
      <c r="E95" s="655"/>
      <c r="F95" s="655"/>
      <c r="G95" s="655"/>
      <c r="H95" s="241" t="s">
        <v>124</v>
      </c>
      <c r="I95" s="251">
        <v>0.41</v>
      </c>
      <c r="J95" s="242"/>
      <c r="K95" s="251">
        <v>0.41</v>
      </c>
      <c r="L95" s="248"/>
      <c r="M95" s="249"/>
      <c r="N95" s="250">
        <v>474.97</v>
      </c>
      <c r="O95" s="251">
        <v>1.25</v>
      </c>
      <c r="P95" s="245">
        <v>243.42</v>
      </c>
      <c r="Q95" s="252"/>
      <c r="R95" s="252"/>
      <c r="GO95" s="226"/>
      <c r="GP95" s="235"/>
      <c r="GQ95" s="235"/>
      <c r="GR95" s="235"/>
      <c r="GS95" s="235"/>
      <c r="GT95" s="235"/>
      <c r="GV95" s="188"/>
      <c r="GW95" s="188" t="s">
        <v>398</v>
      </c>
      <c r="GX95" s="235"/>
      <c r="GY95" s="188"/>
      <c r="GZ95" s="235"/>
    </row>
    <row r="96" spans="1:208" s="76" customFormat="1" ht="15" x14ac:dyDescent="0.25">
      <c r="A96" s="246"/>
      <c r="B96" s="240" t="s">
        <v>220</v>
      </c>
      <c r="C96" s="655" t="s">
        <v>221</v>
      </c>
      <c r="D96" s="655"/>
      <c r="E96" s="655"/>
      <c r="F96" s="655"/>
      <c r="G96" s="655"/>
      <c r="H96" s="241" t="s">
        <v>124</v>
      </c>
      <c r="I96" s="251">
        <v>0.41</v>
      </c>
      <c r="J96" s="242"/>
      <c r="K96" s="251">
        <v>0.41</v>
      </c>
      <c r="L96" s="248"/>
      <c r="M96" s="249"/>
      <c r="N96" s="250">
        <v>464.41</v>
      </c>
      <c r="O96" s="251">
        <v>1.25</v>
      </c>
      <c r="P96" s="245">
        <v>238.01</v>
      </c>
      <c r="Q96" s="252"/>
      <c r="R96" s="252"/>
      <c r="GO96" s="226"/>
      <c r="GP96" s="235"/>
      <c r="GQ96" s="235"/>
      <c r="GR96" s="235"/>
      <c r="GS96" s="235"/>
      <c r="GT96" s="235"/>
      <c r="GV96" s="188"/>
      <c r="GW96" s="188" t="s">
        <v>221</v>
      </c>
      <c r="GX96" s="235"/>
      <c r="GY96" s="188"/>
      <c r="GZ96" s="235"/>
    </row>
    <row r="97" spans="1:209" s="76" customFormat="1" ht="15" x14ac:dyDescent="0.25">
      <c r="A97" s="268"/>
      <c r="B97" s="237"/>
      <c r="C97" s="654" t="s">
        <v>95</v>
      </c>
      <c r="D97" s="654"/>
      <c r="E97" s="654"/>
      <c r="F97" s="654"/>
      <c r="G97" s="654"/>
      <c r="H97" s="229"/>
      <c r="I97" s="230"/>
      <c r="J97" s="230"/>
      <c r="K97" s="230"/>
      <c r="L97" s="232"/>
      <c r="M97" s="230"/>
      <c r="N97" s="269"/>
      <c r="O97" s="230"/>
      <c r="P97" s="270">
        <v>481.43</v>
      </c>
      <c r="Q97" s="252"/>
      <c r="R97" s="252"/>
      <c r="GO97" s="226"/>
      <c r="GP97" s="235"/>
      <c r="GQ97" s="235"/>
      <c r="GR97" s="235"/>
      <c r="GS97" s="235"/>
      <c r="GT97" s="235"/>
      <c r="GV97" s="188"/>
      <c r="GW97" s="188"/>
      <c r="GX97" s="235" t="s">
        <v>95</v>
      </c>
      <c r="GY97" s="188"/>
      <c r="GZ97" s="235"/>
    </row>
    <row r="98" spans="1:209" s="76" customFormat="1" ht="15" x14ac:dyDescent="0.25">
      <c r="A98" s="254"/>
      <c r="B98" s="240"/>
      <c r="C98" s="655" t="s">
        <v>96</v>
      </c>
      <c r="D98" s="655"/>
      <c r="E98" s="655"/>
      <c r="F98" s="655"/>
      <c r="G98" s="655"/>
      <c r="H98" s="241"/>
      <c r="I98" s="242"/>
      <c r="J98" s="242"/>
      <c r="K98" s="242"/>
      <c r="L98" s="244"/>
      <c r="M98" s="242"/>
      <c r="N98" s="244"/>
      <c r="O98" s="242"/>
      <c r="P98" s="258">
        <v>481.43</v>
      </c>
      <c r="GO98" s="226"/>
      <c r="GP98" s="235"/>
      <c r="GQ98" s="235"/>
      <c r="GR98" s="235"/>
      <c r="GS98" s="235"/>
      <c r="GT98" s="235"/>
      <c r="GV98" s="188"/>
      <c r="GW98" s="188"/>
      <c r="GX98" s="235"/>
      <c r="GY98" s="188" t="s">
        <v>96</v>
      </c>
      <c r="GZ98" s="235"/>
    </row>
    <row r="99" spans="1:209" s="76" customFormat="1" ht="22.5" x14ac:dyDescent="0.25">
      <c r="A99" s="254"/>
      <c r="B99" s="240" t="s">
        <v>216</v>
      </c>
      <c r="C99" s="655" t="s">
        <v>217</v>
      </c>
      <c r="D99" s="655"/>
      <c r="E99" s="655"/>
      <c r="F99" s="655"/>
      <c r="G99" s="655"/>
      <c r="H99" s="241" t="s">
        <v>97</v>
      </c>
      <c r="I99" s="243">
        <v>74</v>
      </c>
      <c r="J99" s="242"/>
      <c r="K99" s="243">
        <v>74</v>
      </c>
      <c r="L99" s="244"/>
      <c r="M99" s="242"/>
      <c r="N99" s="244"/>
      <c r="O99" s="242"/>
      <c r="P99" s="258">
        <v>356.26</v>
      </c>
      <c r="GO99" s="226"/>
      <c r="GP99" s="235"/>
      <c r="GQ99" s="235"/>
      <c r="GR99" s="235"/>
      <c r="GS99" s="235"/>
      <c r="GT99" s="235"/>
      <c r="GV99" s="188"/>
      <c r="GW99" s="188"/>
      <c r="GX99" s="235"/>
      <c r="GY99" s="188" t="s">
        <v>217</v>
      </c>
      <c r="GZ99" s="235"/>
    </row>
    <row r="100" spans="1:209" s="76" customFormat="1" ht="22.5" x14ac:dyDescent="0.25">
      <c r="A100" s="254"/>
      <c r="B100" s="240" t="s">
        <v>218</v>
      </c>
      <c r="C100" s="655" t="s">
        <v>219</v>
      </c>
      <c r="D100" s="655"/>
      <c r="E100" s="655"/>
      <c r="F100" s="655"/>
      <c r="G100" s="655"/>
      <c r="H100" s="241" t="s">
        <v>97</v>
      </c>
      <c r="I100" s="243">
        <v>36</v>
      </c>
      <c r="J100" s="242"/>
      <c r="K100" s="243">
        <v>36</v>
      </c>
      <c r="L100" s="244"/>
      <c r="M100" s="242"/>
      <c r="N100" s="244"/>
      <c r="O100" s="242"/>
      <c r="P100" s="258">
        <v>173.31</v>
      </c>
      <c r="GO100" s="226"/>
      <c r="GP100" s="235"/>
      <c r="GQ100" s="235"/>
      <c r="GR100" s="235"/>
      <c r="GS100" s="235"/>
      <c r="GT100" s="235"/>
      <c r="GV100" s="188"/>
      <c r="GW100" s="188"/>
      <c r="GX100" s="235"/>
      <c r="GY100" s="188" t="s">
        <v>219</v>
      </c>
      <c r="GZ100" s="235"/>
    </row>
    <row r="101" spans="1:209" s="76" customFormat="1" ht="15" x14ac:dyDescent="0.25">
      <c r="A101" s="271"/>
      <c r="B101" s="272"/>
      <c r="C101" s="654" t="s">
        <v>98</v>
      </c>
      <c r="D101" s="654"/>
      <c r="E101" s="654"/>
      <c r="F101" s="654"/>
      <c r="G101" s="654"/>
      <c r="H101" s="229"/>
      <c r="I101" s="230"/>
      <c r="J101" s="230"/>
      <c r="K101" s="230"/>
      <c r="L101" s="232"/>
      <c r="M101" s="230"/>
      <c r="N101" s="269">
        <v>1011</v>
      </c>
      <c r="O101" s="230"/>
      <c r="P101" s="270">
        <v>1011</v>
      </c>
      <c r="GO101" s="226"/>
      <c r="GP101" s="235"/>
      <c r="GQ101" s="235"/>
      <c r="GR101" s="235"/>
      <c r="GS101" s="235"/>
      <c r="GT101" s="235"/>
      <c r="GV101" s="188"/>
      <c r="GW101" s="188"/>
      <c r="GX101" s="235"/>
      <c r="GY101" s="188"/>
      <c r="GZ101" s="235" t="s">
        <v>98</v>
      </c>
    </row>
    <row r="102" spans="1:209" s="76" customFormat="1" ht="56.25" x14ac:dyDescent="0.25">
      <c r="A102" s="227" t="s">
        <v>104</v>
      </c>
      <c r="B102" s="228" t="s">
        <v>413</v>
      </c>
      <c r="C102" s="651" t="s">
        <v>414</v>
      </c>
      <c r="D102" s="651"/>
      <c r="E102" s="651"/>
      <c r="F102" s="651"/>
      <c r="G102" s="651"/>
      <c r="H102" s="229" t="s">
        <v>51</v>
      </c>
      <c r="I102" s="230">
        <v>2</v>
      </c>
      <c r="J102" s="231">
        <v>1</v>
      </c>
      <c r="K102" s="231">
        <v>2</v>
      </c>
      <c r="L102" s="232"/>
      <c r="M102" s="230"/>
      <c r="N102" s="233"/>
      <c r="O102" s="230"/>
      <c r="P102" s="234"/>
      <c r="GO102" s="226"/>
      <c r="GP102" s="235" t="s">
        <v>414</v>
      </c>
      <c r="GQ102" s="235" t="s">
        <v>52</v>
      </c>
      <c r="GR102" s="235" t="s">
        <v>52</v>
      </c>
      <c r="GS102" s="235" t="s">
        <v>52</v>
      </c>
      <c r="GT102" s="235" t="s">
        <v>52</v>
      </c>
      <c r="GV102" s="188"/>
      <c r="GW102" s="188"/>
      <c r="GX102" s="235"/>
      <c r="GY102" s="188"/>
      <c r="GZ102" s="235"/>
    </row>
    <row r="103" spans="1:209" s="76" customFormat="1" ht="15" x14ac:dyDescent="0.25">
      <c r="A103" s="322"/>
      <c r="B103" s="323"/>
      <c r="C103" s="652" t="s">
        <v>268</v>
      </c>
      <c r="D103" s="652"/>
      <c r="E103" s="652"/>
      <c r="F103" s="652"/>
      <c r="G103" s="652"/>
      <c r="H103" s="652"/>
      <c r="I103" s="652"/>
      <c r="J103" s="652"/>
      <c r="K103" s="652"/>
      <c r="L103" s="652"/>
      <c r="M103" s="652"/>
      <c r="N103" s="652"/>
      <c r="O103" s="652"/>
      <c r="P103" s="653"/>
      <c r="GO103" s="226"/>
      <c r="GP103" s="235"/>
      <c r="GQ103" s="235"/>
      <c r="GR103" s="235"/>
      <c r="GS103" s="235"/>
      <c r="GT103" s="235"/>
      <c r="GV103" s="188"/>
      <c r="GW103" s="188"/>
      <c r="GX103" s="235"/>
      <c r="GY103" s="188"/>
      <c r="GZ103" s="235"/>
      <c r="HA103" s="238" t="s">
        <v>268</v>
      </c>
    </row>
    <row r="104" spans="1:209" s="76" customFormat="1" ht="22.5" x14ac:dyDescent="0.25">
      <c r="A104" s="236"/>
      <c r="B104" s="237" t="s">
        <v>394</v>
      </c>
      <c r="C104" s="663" t="s">
        <v>211</v>
      </c>
      <c r="D104" s="663"/>
      <c r="E104" s="663"/>
      <c r="F104" s="663"/>
      <c r="G104" s="663"/>
      <c r="H104" s="663"/>
      <c r="I104" s="663"/>
      <c r="J104" s="663"/>
      <c r="K104" s="663"/>
      <c r="L104" s="663"/>
      <c r="M104" s="663"/>
      <c r="N104" s="663"/>
      <c r="O104" s="663"/>
      <c r="P104" s="664"/>
      <c r="GO104" s="226"/>
      <c r="GP104" s="235"/>
      <c r="GQ104" s="235"/>
      <c r="GR104" s="235"/>
      <c r="GS104" s="235"/>
      <c r="GT104" s="235"/>
      <c r="GU104" s="238" t="s">
        <v>211</v>
      </c>
      <c r="GV104" s="188"/>
      <c r="GW104" s="188"/>
      <c r="GX104" s="235"/>
      <c r="GY104" s="188"/>
      <c r="GZ104" s="235"/>
    </row>
    <row r="105" spans="1:209" s="76" customFormat="1" ht="15" x14ac:dyDescent="0.25">
      <c r="A105" s="239"/>
      <c r="B105" s="240" t="s">
        <v>2</v>
      </c>
      <c r="C105" s="655" t="s">
        <v>128</v>
      </c>
      <c r="D105" s="655"/>
      <c r="E105" s="655"/>
      <c r="F105" s="655"/>
      <c r="G105" s="655"/>
      <c r="H105" s="241" t="s">
        <v>124</v>
      </c>
      <c r="I105" s="242"/>
      <c r="J105" s="242"/>
      <c r="K105" s="251">
        <v>0.64</v>
      </c>
      <c r="L105" s="244"/>
      <c r="M105" s="242"/>
      <c r="N105" s="244"/>
      <c r="O105" s="242"/>
      <c r="P105" s="258">
        <v>375.75</v>
      </c>
      <c r="GO105" s="226"/>
      <c r="GP105" s="235"/>
      <c r="GQ105" s="235"/>
      <c r="GR105" s="235"/>
      <c r="GS105" s="235"/>
      <c r="GT105" s="235"/>
      <c r="GV105" s="188" t="s">
        <v>128</v>
      </c>
      <c r="GW105" s="188"/>
      <c r="GX105" s="235"/>
      <c r="GY105" s="188"/>
      <c r="GZ105" s="235"/>
    </row>
    <row r="106" spans="1:209" s="76" customFormat="1" ht="15" x14ac:dyDescent="0.25">
      <c r="A106" s="246"/>
      <c r="B106" s="240" t="s">
        <v>397</v>
      </c>
      <c r="C106" s="655" t="s">
        <v>398</v>
      </c>
      <c r="D106" s="655"/>
      <c r="E106" s="655"/>
      <c r="F106" s="655"/>
      <c r="G106" s="655"/>
      <c r="H106" s="241" t="s">
        <v>124</v>
      </c>
      <c r="I106" s="251">
        <v>0.16</v>
      </c>
      <c r="J106" s="242"/>
      <c r="K106" s="251">
        <v>0.32</v>
      </c>
      <c r="L106" s="248"/>
      <c r="M106" s="249"/>
      <c r="N106" s="250">
        <v>474.97</v>
      </c>
      <c r="O106" s="251">
        <v>1.25</v>
      </c>
      <c r="P106" s="245">
        <v>189.99</v>
      </c>
      <c r="Q106" s="252"/>
      <c r="R106" s="252"/>
      <c r="GO106" s="226"/>
      <c r="GP106" s="235"/>
      <c r="GQ106" s="235"/>
      <c r="GR106" s="235"/>
      <c r="GS106" s="235"/>
      <c r="GT106" s="235"/>
      <c r="GV106" s="188"/>
      <c r="GW106" s="188" t="s">
        <v>398</v>
      </c>
      <c r="GX106" s="235"/>
      <c r="GY106" s="188"/>
      <c r="GZ106" s="235"/>
    </row>
    <row r="107" spans="1:209" s="76" customFormat="1" ht="15" x14ac:dyDescent="0.25">
      <c r="A107" s="246"/>
      <c r="B107" s="240" t="s">
        <v>220</v>
      </c>
      <c r="C107" s="655" t="s">
        <v>221</v>
      </c>
      <c r="D107" s="655"/>
      <c r="E107" s="655"/>
      <c r="F107" s="655"/>
      <c r="G107" s="655"/>
      <c r="H107" s="241" t="s">
        <v>124</v>
      </c>
      <c r="I107" s="251">
        <v>0.16</v>
      </c>
      <c r="J107" s="242"/>
      <c r="K107" s="251">
        <v>0.32</v>
      </c>
      <c r="L107" s="248"/>
      <c r="M107" s="249"/>
      <c r="N107" s="250">
        <v>464.41</v>
      </c>
      <c r="O107" s="251">
        <v>1.25</v>
      </c>
      <c r="P107" s="245">
        <v>185.76</v>
      </c>
      <c r="Q107" s="252"/>
      <c r="R107" s="252"/>
      <c r="GO107" s="226"/>
      <c r="GP107" s="235"/>
      <c r="GQ107" s="235"/>
      <c r="GR107" s="235"/>
      <c r="GS107" s="235"/>
      <c r="GT107" s="235"/>
      <c r="GV107" s="188"/>
      <c r="GW107" s="188" t="s">
        <v>221</v>
      </c>
      <c r="GX107" s="235"/>
      <c r="GY107" s="188"/>
      <c r="GZ107" s="235"/>
    </row>
    <row r="108" spans="1:209" s="76" customFormat="1" ht="15" x14ac:dyDescent="0.25">
      <c r="A108" s="268"/>
      <c r="B108" s="237"/>
      <c r="C108" s="654" t="s">
        <v>95</v>
      </c>
      <c r="D108" s="654"/>
      <c r="E108" s="654"/>
      <c r="F108" s="654"/>
      <c r="G108" s="654"/>
      <c r="H108" s="229"/>
      <c r="I108" s="230"/>
      <c r="J108" s="230"/>
      <c r="K108" s="230"/>
      <c r="L108" s="232"/>
      <c r="M108" s="230"/>
      <c r="N108" s="269"/>
      <c r="O108" s="230"/>
      <c r="P108" s="270">
        <v>375.75</v>
      </c>
      <c r="Q108" s="252"/>
      <c r="R108" s="252"/>
      <c r="GO108" s="226"/>
      <c r="GP108" s="235"/>
      <c r="GQ108" s="235"/>
      <c r="GR108" s="235"/>
      <c r="GS108" s="235"/>
      <c r="GT108" s="235"/>
      <c r="GV108" s="188"/>
      <c r="GW108" s="188"/>
      <c r="GX108" s="235" t="s">
        <v>95</v>
      </c>
      <c r="GY108" s="188"/>
      <c r="GZ108" s="235"/>
    </row>
    <row r="109" spans="1:209" s="76" customFormat="1" ht="15" x14ac:dyDescent="0.25">
      <c r="A109" s="254"/>
      <c r="B109" s="240"/>
      <c r="C109" s="655" t="s">
        <v>96</v>
      </c>
      <c r="D109" s="655"/>
      <c r="E109" s="655"/>
      <c r="F109" s="655"/>
      <c r="G109" s="655"/>
      <c r="H109" s="241"/>
      <c r="I109" s="242"/>
      <c r="J109" s="242"/>
      <c r="K109" s="242"/>
      <c r="L109" s="244"/>
      <c r="M109" s="242"/>
      <c r="N109" s="244"/>
      <c r="O109" s="242"/>
      <c r="P109" s="258">
        <v>375.75</v>
      </c>
      <c r="GO109" s="226"/>
      <c r="GP109" s="235"/>
      <c r="GQ109" s="235"/>
      <c r="GR109" s="235"/>
      <c r="GS109" s="235"/>
      <c r="GT109" s="235"/>
      <c r="GV109" s="188"/>
      <c r="GW109" s="188"/>
      <c r="GX109" s="235"/>
      <c r="GY109" s="188" t="s">
        <v>96</v>
      </c>
      <c r="GZ109" s="235"/>
    </row>
    <row r="110" spans="1:209" s="76" customFormat="1" ht="22.5" x14ac:dyDescent="0.25">
      <c r="A110" s="254"/>
      <c r="B110" s="240" t="s">
        <v>216</v>
      </c>
      <c r="C110" s="655" t="s">
        <v>217</v>
      </c>
      <c r="D110" s="655"/>
      <c r="E110" s="655"/>
      <c r="F110" s="655"/>
      <c r="G110" s="655"/>
      <c r="H110" s="241" t="s">
        <v>97</v>
      </c>
      <c r="I110" s="243">
        <v>74</v>
      </c>
      <c r="J110" s="242"/>
      <c r="K110" s="243">
        <v>74</v>
      </c>
      <c r="L110" s="244"/>
      <c r="M110" s="242"/>
      <c r="N110" s="244"/>
      <c r="O110" s="242"/>
      <c r="P110" s="258">
        <v>278.06</v>
      </c>
      <c r="GO110" s="226"/>
      <c r="GP110" s="235"/>
      <c r="GQ110" s="235"/>
      <c r="GR110" s="235"/>
      <c r="GS110" s="235"/>
      <c r="GT110" s="235"/>
      <c r="GV110" s="188"/>
      <c r="GW110" s="188"/>
      <c r="GX110" s="235"/>
      <c r="GY110" s="188" t="s">
        <v>217</v>
      </c>
      <c r="GZ110" s="235"/>
    </row>
    <row r="111" spans="1:209" s="76" customFormat="1" ht="22.5" x14ac:dyDescent="0.25">
      <c r="A111" s="254"/>
      <c r="B111" s="240" t="s">
        <v>218</v>
      </c>
      <c r="C111" s="655" t="s">
        <v>219</v>
      </c>
      <c r="D111" s="655"/>
      <c r="E111" s="655"/>
      <c r="F111" s="655"/>
      <c r="G111" s="655"/>
      <c r="H111" s="241" t="s">
        <v>97</v>
      </c>
      <c r="I111" s="243">
        <v>36</v>
      </c>
      <c r="J111" s="242"/>
      <c r="K111" s="243">
        <v>36</v>
      </c>
      <c r="L111" s="244"/>
      <c r="M111" s="242"/>
      <c r="N111" s="244"/>
      <c r="O111" s="242"/>
      <c r="P111" s="258">
        <v>135.27000000000001</v>
      </c>
      <c r="GO111" s="226"/>
      <c r="GP111" s="235"/>
      <c r="GQ111" s="235"/>
      <c r="GR111" s="235"/>
      <c r="GS111" s="235"/>
      <c r="GT111" s="235"/>
      <c r="GV111" s="188"/>
      <c r="GW111" s="188"/>
      <c r="GX111" s="235"/>
      <c r="GY111" s="188" t="s">
        <v>219</v>
      </c>
      <c r="GZ111" s="235"/>
    </row>
    <row r="112" spans="1:209" s="76" customFormat="1" ht="15" x14ac:dyDescent="0.25">
      <c r="A112" s="271"/>
      <c r="B112" s="272"/>
      <c r="C112" s="654" t="s">
        <v>98</v>
      </c>
      <c r="D112" s="654"/>
      <c r="E112" s="654"/>
      <c r="F112" s="654"/>
      <c r="G112" s="654"/>
      <c r="H112" s="229"/>
      <c r="I112" s="230"/>
      <c r="J112" s="230"/>
      <c r="K112" s="230"/>
      <c r="L112" s="232"/>
      <c r="M112" s="230"/>
      <c r="N112" s="326">
        <v>394.54</v>
      </c>
      <c r="O112" s="230"/>
      <c r="P112" s="325">
        <v>789.08</v>
      </c>
      <c r="GO112" s="226"/>
      <c r="GP112" s="235"/>
      <c r="GQ112" s="235"/>
      <c r="GR112" s="235"/>
      <c r="GS112" s="235"/>
      <c r="GT112" s="235"/>
      <c r="GV112" s="188"/>
      <c r="GW112" s="188"/>
      <c r="GX112" s="235"/>
      <c r="GY112" s="188"/>
      <c r="GZ112" s="235" t="s">
        <v>98</v>
      </c>
    </row>
    <row r="113" spans="1:208" s="76" customFormat="1" ht="33.75" x14ac:dyDescent="0.25">
      <c r="A113" s="227" t="s">
        <v>110</v>
      </c>
      <c r="B113" s="228" t="s">
        <v>415</v>
      </c>
      <c r="C113" s="651" t="s">
        <v>416</v>
      </c>
      <c r="D113" s="651"/>
      <c r="E113" s="651"/>
      <c r="F113" s="651"/>
      <c r="G113" s="651"/>
      <c r="H113" s="229" t="s">
        <v>51</v>
      </c>
      <c r="I113" s="230">
        <v>1</v>
      </c>
      <c r="J113" s="231">
        <v>1</v>
      </c>
      <c r="K113" s="231">
        <v>1</v>
      </c>
      <c r="L113" s="232"/>
      <c r="M113" s="230"/>
      <c r="N113" s="233"/>
      <c r="O113" s="230"/>
      <c r="P113" s="234"/>
      <c r="GO113" s="226"/>
      <c r="GP113" s="235" t="s">
        <v>416</v>
      </c>
      <c r="GQ113" s="235" t="s">
        <v>52</v>
      </c>
      <c r="GR113" s="235" t="s">
        <v>52</v>
      </c>
      <c r="GS113" s="235" t="s">
        <v>52</v>
      </c>
      <c r="GT113" s="235" t="s">
        <v>52</v>
      </c>
      <c r="GV113" s="188"/>
      <c r="GW113" s="188"/>
      <c r="GX113" s="235"/>
      <c r="GY113" s="188"/>
      <c r="GZ113" s="235"/>
    </row>
    <row r="114" spans="1:208" s="76" customFormat="1" ht="22.5" x14ac:dyDescent="0.25">
      <c r="A114" s="236"/>
      <c r="B114" s="237" t="s">
        <v>394</v>
      </c>
      <c r="C114" s="663" t="s">
        <v>211</v>
      </c>
      <c r="D114" s="663"/>
      <c r="E114" s="663"/>
      <c r="F114" s="663"/>
      <c r="G114" s="663"/>
      <c r="H114" s="663"/>
      <c r="I114" s="663"/>
      <c r="J114" s="663"/>
      <c r="K114" s="663"/>
      <c r="L114" s="663"/>
      <c r="M114" s="663"/>
      <c r="N114" s="663"/>
      <c r="O114" s="663"/>
      <c r="P114" s="664"/>
      <c r="GO114" s="226"/>
      <c r="GP114" s="235"/>
      <c r="GQ114" s="235"/>
      <c r="GR114" s="235"/>
      <c r="GS114" s="235"/>
      <c r="GT114" s="235"/>
      <c r="GU114" s="238" t="s">
        <v>211</v>
      </c>
      <c r="GV114" s="188"/>
      <c r="GW114" s="188"/>
      <c r="GX114" s="235"/>
      <c r="GY114" s="188"/>
      <c r="GZ114" s="235"/>
    </row>
    <row r="115" spans="1:208" s="76" customFormat="1" ht="15" x14ac:dyDescent="0.25">
      <c r="A115" s="236"/>
      <c r="B115" s="237" t="s">
        <v>417</v>
      </c>
      <c r="C115" s="663" t="s">
        <v>418</v>
      </c>
      <c r="D115" s="663"/>
      <c r="E115" s="663"/>
      <c r="F115" s="663"/>
      <c r="G115" s="663"/>
      <c r="H115" s="663"/>
      <c r="I115" s="663"/>
      <c r="J115" s="663"/>
      <c r="K115" s="663"/>
      <c r="L115" s="663"/>
      <c r="M115" s="663"/>
      <c r="N115" s="663"/>
      <c r="O115" s="663"/>
      <c r="P115" s="664"/>
      <c r="GO115" s="226"/>
      <c r="GP115" s="235"/>
      <c r="GQ115" s="235"/>
      <c r="GR115" s="235"/>
      <c r="GS115" s="235"/>
      <c r="GT115" s="235"/>
      <c r="GU115" s="238" t="s">
        <v>418</v>
      </c>
      <c r="GV115" s="188"/>
      <c r="GW115" s="188"/>
      <c r="GX115" s="235"/>
      <c r="GY115" s="188"/>
      <c r="GZ115" s="235"/>
    </row>
    <row r="116" spans="1:208" s="76" customFormat="1" ht="15" x14ac:dyDescent="0.25">
      <c r="A116" s="239"/>
      <c r="B116" s="240" t="s">
        <v>2</v>
      </c>
      <c r="C116" s="655" t="s">
        <v>128</v>
      </c>
      <c r="D116" s="655"/>
      <c r="E116" s="655"/>
      <c r="F116" s="655"/>
      <c r="G116" s="655"/>
      <c r="H116" s="241" t="s">
        <v>124</v>
      </c>
      <c r="I116" s="242"/>
      <c r="J116" s="242"/>
      <c r="K116" s="251">
        <v>1.35</v>
      </c>
      <c r="L116" s="244"/>
      <c r="M116" s="242"/>
      <c r="N116" s="244"/>
      <c r="O116" s="242"/>
      <c r="P116" s="258">
        <v>583.32000000000005</v>
      </c>
      <c r="GO116" s="226"/>
      <c r="GP116" s="235"/>
      <c r="GQ116" s="235"/>
      <c r="GR116" s="235"/>
      <c r="GS116" s="235"/>
      <c r="GT116" s="235"/>
      <c r="GV116" s="188" t="s">
        <v>128</v>
      </c>
      <c r="GW116" s="188"/>
      <c r="GX116" s="235"/>
      <c r="GY116" s="188"/>
      <c r="GZ116" s="235"/>
    </row>
    <row r="117" spans="1:208" s="76" customFormat="1" ht="15" x14ac:dyDescent="0.25">
      <c r="A117" s="246"/>
      <c r="B117" s="240" t="s">
        <v>419</v>
      </c>
      <c r="C117" s="655" t="s">
        <v>420</v>
      </c>
      <c r="D117" s="655"/>
      <c r="E117" s="655"/>
      <c r="F117" s="655"/>
      <c r="G117" s="655"/>
      <c r="H117" s="241" t="s">
        <v>124</v>
      </c>
      <c r="I117" s="251">
        <v>1.35</v>
      </c>
      <c r="J117" s="247">
        <v>0.5</v>
      </c>
      <c r="K117" s="253">
        <v>0.67500000000000004</v>
      </c>
      <c r="L117" s="248"/>
      <c r="M117" s="249"/>
      <c r="N117" s="250">
        <v>353.59</v>
      </c>
      <c r="O117" s="251">
        <v>1.25</v>
      </c>
      <c r="P117" s="245">
        <v>298.33999999999997</v>
      </c>
      <c r="Q117" s="252"/>
      <c r="R117" s="252"/>
      <c r="GO117" s="226"/>
      <c r="GP117" s="235"/>
      <c r="GQ117" s="235"/>
      <c r="GR117" s="235"/>
      <c r="GS117" s="235"/>
      <c r="GT117" s="235"/>
      <c r="GV117" s="188"/>
      <c r="GW117" s="188" t="s">
        <v>420</v>
      </c>
      <c r="GX117" s="235"/>
      <c r="GY117" s="188"/>
      <c r="GZ117" s="235"/>
    </row>
    <row r="118" spans="1:208" s="76" customFormat="1" ht="15" x14ac:dyDescent="0.25">
      <c r="A118" s="246"/>
      <c r="B118" s="240" t="s">
        <v>421</v>
      </c>
      <c r="C118" s="655" t="s">
        <v>422</v>
      </c>
      <c r="D118" s="655"/>
      <c r="E118" s="655"/>
      <c r="F118" s="655"/>
      <c r="G118" s="655"/>
      <c r="H118" s="241" t="s">
        <v>124</v>
      </c>
      <c r="I118" s="251">
        <v>1.35</v>
      </c>
      <c r="J118" s="247">
        <v>0.5</v>
      </c>
      <c r="K118" s="253">
        <v>0.67500000000000004</v>
      </c>
      <c r="L118" s="248"/>
      <c r="M118" s="249"/>
      <c r="N118" s="250">
        <v>337.75</v>
      </c>
      <c r="O118" s="251">
        <v>1.25</v>
      </c>
      <c r="P118" s="245">
        <v>284.98</v>
      </c>
      <c r="Q118" s="252"/>
      <c r="R118" s="252"/>
      <c r="GO118" s="226"/>
      <c r="GP118" s="235"/>
      <c r="GQ118" s="235"/>
      <c r="GR118" s="235"/>
      <c r="GS118" s="235"/>
      <c r="GT118" s="235"/>
      <c r="GV118" s="188"/>
      <c r="GW118" s="188" t="s">
        <v>422</v>
      </c>
      <c r="GX118" s="235"/>
      <c r="GY118" s="188"/>
      <c r="GZ118" s="235"/>
    </row>
    <row r="119" spans="1:208" s="76" customFormat="1" ht="15" x14ac:dyDescent="0.25">
      <c r="A119" s="268"/>
      <c r="B119" s="237"/>
      <c r="C119" s="654" t="s">
        <v>95</v>
      </c>
      <c r="D119" s="654"/>
      <c r="E119" s="654"/>
      <c r="F119" s="654"/>
      <c r="G119" s="654"/>
      <c r="H119" s="229"/>
      <c r="I119" s="230"/>
      <c r="J119" s="230"/>
      <c r="K119" s="230"/>
      <c r="L119" s="232"/>
      <c r="M119" s="230"/>
      <c r="N119" s="269"/>
      <c r="O119" s="230"/>
      <c r="P119" s="270">
        <v>583.32000000000005</v>
      </c>
      <c r="Q119" s="252"/>
      <c r="R119" s="252"/>
      <c r="GO119" s="226"/>
      <c r="GP119" s="235"/>
      <c r="GQ119" s="235"/>
      <c r="GR119" s="235"/>
      <c r="GS119" s="235"/>
      <c r="GT119" s="235"/>
      <c r="GV119" s="188"/>
      <c r="GW119" s="188"/>
      <c r="GX119" s="235" t="s">
        <v>95</v>
      </c>
      <c r="GY119" s="188"/>
      <c r="GZ119" s="235"/>
    </row>
    <row r="120" spans="1:208" s="76" customFormat="1" ht="15" x14ac:dyDescent="0.25">
      <c r="A120" s="254"/>
      <c r="B120" s="240"/>
      <c r="C120" s="655" t="s">
        <v>96</v>
      </c>
      <c r="D120" s="655"/>
      <c r="E120" s="655"/>
      <c r="F120" s="655"/>
      <c r="G120" s="655"/>
      <c r="H120" s="241"/>
      <c r="I120" s="242"/>
      <c r="J120" s="242"/>
      <c r="K120" s="242"/>
      <c r="L120" s="244"/>
      <c r="M120" s="242"/>
      <c r="N120" s="244"/>
      <c r="O120" s="242"/>
      <c r="P120" s="258">
        <v>583.32000000000005</v>
      </c>
      <c r="GO120" s="226"/>
      <c r="GP120" s="235"/>
      <c r="GQ120" s="235"/>
      <c r="GR120" s="235"/>
      <c r="GS120" s="235"/>
      <c r="GT120" s="235"/>
      <c r="GV120" s="188"/>
      <c r="GW120" s="188"/>
      <c r="GX120" s="235"/>
      <c r="GY120" s="188" t="s">
        <v>96</v>
      </c>
      <c r="GZ120" s="235"/>
    </row>
    <row r="121" spans="1:208" s="76" customFormat="1" ht="22.5" x14ac:dyDescent="0.25">
      <c r="A121" s="254"/>
      <c r="B121" s="240" t="s">
        <v>216</v>
      </c>
      <c r="C121" s="655" t="s">
        <v>217</v>
      </c>
      <c r="D121" s="655"/>
      <c r="E121" s="655"/>
      <c r="F121" s="655"/>
      <c r="G121" s="655"/>
      <c r="H121" s="241" t="s">
        <v>97</v>
      </c>
      <c r="I121" s="243">
        <v>74</v>
      </c>
      <c r="J121" s="242"/>
      <c r="K121" s="243">
        <v>74</v>
      </c>
      <c r="L121" s="244"/>
      <c r="M121" s="242"/>
      <c r="N121" s="244"/>
      <c r="O121" s="242"/>
      <c r="P121" s="258">
        <v>431.66</v>
      </c>
      <c r="GO121" s="226"/>
      <c r="GP121" s="235"/>
      <c r="GQ121" s="235"/>
      <c r="GR121" s="235"/>
      <c r="GS121" s="235"/>
      <c r="GT121" s="235"/>
      <c r="GV121" s="188"/>
      <c r="GW121" s="188"/>
      <c r="GX121" s="235"/>
      <c r="GY121" s="188" t="s">
        <v>217</v>
      </c>
      <c r="GZ121" s="235"/>
    </row>
    <row r="122" spans="1:208" s="76" customFormat="1" ht="22.5" x14ac:dyDescent="0.25">
      <c r="A122" s="254"/>
      <c r="B122" s="240" t="s">
        <v>218</v>
      </c>
      <c r="C122" s="655" t="s">
        <v>219</v>
      </c>
      <c r="D122" s="655"/>
      <c r="E122" s="655"/>
      <c r="F122" s="655"/>
      <c r="G122" s="655"/>
      <c r="H122" s="241" t="s">
        <v>97</v>
      </c>
      <c r="I122" s="243">
        <v>36</v>
      </c>
      <c r="J122" s="242"/>
      <c r="K122" s="243">
        <v>36</v>
      </c>
      <c r="L122" s="244"/>
      <c r="M122" s="242"/>
      <c r="N122" s="244"/>
      <c r="O122" s="242"/>
      <c r="P122" s="258">
        <v>210</v>
      </c>
      <c r="GO122" s="226"/>
      <c r="GP122" s="235"/>
      <c r="GQ122" s="235"/>
      <c r="GR122" s="235"/>
      <c r="GS122" s="235"/>
      <c r="GT122" s="235"/>
      <c r="GV122" s="188"/>
      <c r="GW122" s="188"/>
      <c r="GX122" s="235"/>
      <c r="GY122" s="188" t="s">
        <v>219</v>
      </c>
      <c r="GZ122" s="235"/>
    </row>
    <row r="123" spans="1:208" s="76" customFormat="1" ht="15" x14ac:dyDescent="0.25">
      <c r="A123" s="271"/>
      <c r="B123" s="272"/>
      <c r="C123" s="654" t="s">
        <v>98</v>
      </c>
      <c r="D123" s="654"/>
      <c r="E123" s="654"/>
      <c r="F123" s="654"/>
      <c r="G123" s="654"/>
      <c r="H123" s="229"/>
      <c r="I123" s="230"/>
      <c r="J123" s="230"/>
      <c r="K123" s="230"/>
      <c r="L123" s="232"/>
      <c r="M123" s="230"/>
      <c r="N123" s="269">
        <v>1224.98</v>
      </c>
      <c r="O123" s="230"/>
      <c r="P123" s="270">
        <v>1224.98</v>
      </c>
      <c r="GO123" s="226"/>
      <c r="GP123" s="235"/>
      <c r="GQ123" s="235"/>
      <c r="GR123" s="235"/>
      <c r="GS123" s="235"/>
      <c r="GT123" s="235"/>
      <c r="GV123" s="188"/>
      <c r="GW123" s="188"/>
      <c r="GX123" s="235"/>
      <c r="GY123" s="188"/>
      <c r="GZ123" s="235" t="s">
        <v>98</v>
      </c>
    </row>
    <row r="124" spans="1:208" s="76" customFormat="1" ht="22.5" x14ac:dyDescent="0.25">
      <c r="A124" s="227" t="s">
        <v>111</v>
      </c>
      <c r="B124" s="228" t="s">
        <v>423</v>
      </c>
      <c r="C124" s="651" t="s">
        <v>424</v>
      </c>
      <c r="D124" s="651"/>
      <c r="E124" s="651"/>
      <c r="F124" s="651"/>
      <c r="G124" s="651"/>
      <c r="H124" s="229" t="s">
        <v>51</v>
      </c>
      <c r="I124" s="230">
        <v>1</v>
      </c>
      <c r="J124" s="231">
        <v>1</v>
      </c>
      <c r="K124" s="231">
        <v>1</v>
      </c>
      <c r="L124" s="232"/>
      <c r="M124" s="230"/>
      <c r="N124" s="233"/>
      <c r="O124" s="230"/>
      <c r="P124" s="234"/>
      <c r="GO124" s="226"/>
      <c r="GP124" s="235" t="s">
        <v>424</v>
      </c>
      <c r="GQ124" s="235" t="s">
        <v>52</v>
      </c>
      <c r="GR124" s="235" t="s">
        <v>52</v>
      </c>
      <c r="GS124" s="235" t="s">
        <v>52</v>
      </c>
      <c r="GT124" s="235" t="s">
        <v>52</v>
      </c>
      <c r="GV124" s="188"/>
      <c r="GW124" s="188"/>
      <c r="GX124" s="235"/>
      <c r="GY124" s="188"/>
      <c r="GZ124" s="235"/>
    </row>
    <row r="125" spans="1:208" s="76" customFormat="1" ht="22.5" x14ac:dyDescent="0.25">
      <c r="A125" s="236"/>
      <c r="B125" s="237" t="s">
        <v>394</v>
      </c>
      <c r="C125" s="663" t="s">
        <v>211</v>
      </c>
      <c r="D125" s="663"/>
      <c r="E125" s="663"/>
      <c r="F125" s="663"/>
      <c r="G125" s="663"/>
      <c r="H125" s="663"/>
      <c r="I125" s="663"/>
      <c r="J125" s="663"/>
      <c r="K125" s="663"/>
      <c r="L125" s="663"/>
      <c r="M125" s="663"/>
      <c r="N125" s="663"/>
      <c r="O125" s="663"/>
      <c r="P125" s="664"/>
      <c r="GO125" s="226"/>
      <c r="GP125" s="235"/>
      <c r="GQ125" s="235"/>
      <c r="GR125" s="235"/>
      <c r="GS125" s="235"/>
      <c r="GT125" s="235"/>
      <c r="GU125" s="238" t="s">
        <v>211</v>
      </c>
      <c r="GV125" s="188"/>
      <c r="GW125" s="188"/>
      <c r="GX125" s="235"/>
      <c r="GY125" s="188"/>
      <c r="GZ125" s="235"/>
    </row>
    <row r="126" spans="1:208" s="76" customFormat="1" ht="15" x14ac:dyDescent="0.25">
      <c r="A126" s="239"/>
      <c r="B126" s="240" t="s">
        <v>2</v>
      </c>
      <c r="C126" s="655" t="s">
        <v>128</v>
      </c>
      <c r="D126" s="655"/>
      <c r="E126" s="655"/>
      <c r="F126" s="655"/>
      <c r="G126" s="655"/>
      <c r="H126" s="241" t="s">
        <v>124</v>
      </c>
      <c r="I126" s="242"/>
      <c r="J126" s="242"/>
      <c r="K126" s="251">
        <v>2.4300000000000002</v>
      </c>
      <c r="L126" s="244"/>
      <c r="M126" s="242"/>
      <c r="N126" s="244"/>
      <c r="O126" s="242"/>
      <c r="P126" s="245">
        <v>1259.73</v>
      </c>
      <c r="GO126" s="226"/>
      <c r="GP126" s="235"/>
      <c r="GQ126" s="235"/>
      <c r="GR126" s="235"/>
      <c r="GS126" s="235"/>
      <c r="GT126" s="235"/>
      <c r="GV126" s="188" t="s">
        <v>128</v>
      </c>
      <c r="GW126" s="188"/>
      <c r="GX126" s="235"/>
      <c r="GY126" s="188"/>
      <c r="GZ126" s="235"/>
    </row>
    <row r="127" spans="1:208" s="76" customFormat="1" ht="15" x14ac:dyDescent="0.25">
      <c r="A127" s="246"/>
      <c r="B127" s="240" t="s">
        <v>397</v>
      </c>
      <c r="C127" s="655" t="s">
        <v>398</v>
      </c>
      <c r="D127" s="655"/>
      <c r="E127" s="655"/>
      <c r="F127" s="655"/>
      <c r="G127" s="655"/>
      <c r="H127" s="241" t="s">
        <v>124</v>
      </c>
      <c r="I127" s="251">
        <v>0.97</v>
      </c>
      <c r="J127" s="242"/>
      <c r="K127" s="251">
        <v>0.97</v>
      </c>
      <c r="L127" s="248"/>
      <c r="M127" s="249"/>
      <c r="N127" s="250">
        <v>474.97</v>
      </c>
      <c r="O127" s="251">
        <v>1.25</v>
      </c>
      <c r="P127" s="245">
        <v>575.9</v>
      </c>
      <c r="Q127" s="252"/>
      <c r="R127" s="252"/>
      <c r="GO127" s="226"/>
      <c r="GP127" s="235"/>
      <c r="GQ127" s="235"/>
      <c r="GR127" s="235"/>
      <c r="GS127" s="235"/>
      <c r="GT127" s="235"/>
      <c r="GV127" s="188"/>
      <c r="GW127" s="188" t="s">
        <v>398</v>
      </c>
      <c r="GX127" s="235"/>
      <c r="GY127" s="188"/>
      <c r="GZ127" s="235"/>
    </row>
    <row r="128" spans="1:208" s="76" customFormat="1" ht="15" x14ac:dyDescent="0.25">
      <c r="A128" s="246"/>
      <c r="B128" s="240" t="s">
        <v>425</v>
      </c>
      <c r="C128" s="655" t="s">
        <v>426</v>
      </c>
      <c r="D128" s="655"/>
      <c r="E128" s="655"/>
      <c r="F128" s="655"/>
      <c r="G128" s="655"/>
      <c r="H128" s="241" t="s">
        <v>124</v>
      </c>
      <c r="I128" s="251">
        <v>1.46</v>
      </c>
      <c r="J128" s="242"/>
      <c r="K128" s="251">
        <v>1.46</v>
      </c>
      <c r="L128" s="248"/>
      <c r="M128" s="249"/>
      <c r="N128" s="250">
        <v>374.7</v>
      </c>
      <c r="O128" s="251">
        <v>1.25</v>
      </c>
      <c r="P128" s="245">
        <v>683.83</v>
      </c>
      <c r="Q128" s="252"/>
      <c r="R128" s="252"/>
      <c r="GO128" s="226"/>
      <c r="GP128" s="235"/>
      <c r="GQ128" s="235"/>
      <c r="GR128" s="235"/>
      <c r="GS128" s="235"/>
      <c r="GT128" s="235"/>
      <c r="GV128" s="188"/>
      <c r="GW128" s="188" t="s">
        <v>426</v>
      </c>
      <c r="GX128" s="235"/>
      <c r="GY128" s="188"/>
      <c r="GZ128" s="235"/>
    </row>
    <row r="129" spans="1:208" s="76" customFormat="1" ht="15" x14ac:dyDescent="0.25">
      <c r="A129" s="268"/>
      <c r="B129" s="237"/>
      <c r="C129" s="654" t="s">
        <v>95</v>
      </c>
      <c r="D129" s="654"/>
      <c r="E129" s="654"/>
      <c r="F129" s="654"/>
      <c r="G129" s="654"/>
      <c r="H129" s="229"/>
      <c r="I129" s="230"/>
      <c r="J129" s="230"/>
      <c r="K129" s="230"/>
      <c r="L129" s="232"/>
      <c r="M129" s="230"/>
      <c r="N129" s="269"/>
      <c r="O129" s="230"/>
      <c r="P129" s="270">
        <v>1259.73</v>
      </c>
      <c r="Q129" s="252"/>
      <c r="R129" s="252"/>
      <c r="GO129" s="226"/>
      <c r="GP129" s="235"/>
      <c r="GQ129" s="235"/>
      <c r="GR129" s="235"/>
      <c r="GS129" s="235"/>
      <c r="GT129" s="235"/>
      <c r="GV129" s="188"/>
      <c r="GW129" s="188"/>
      <c r="GX129" s="235" t="s">
        <v>95</v>
      </c>
      <c r="GY129" s="188"/>
      <c r="GZ129" s="235"/>
    </row>
    <row r="130" spans="1:208" s="76" customFormat="1" ht="15" x14ac:dyDescent="0.25">
      <c r="A130" s="254"/>
      <c r="B130" s="240"/>
      <c r="C130" s="655" t="s">
        <v>96</v>
      </c>
      <c r="D130" s="655"/>
      <c r="E130" s="655"/>
      <c r="F130" s="655"/>
      <c r="G130" s="655"/>
      <c r="H130" s="241"/>
      <c r="I130" s="242"/>
      <c r="J130" s="242"/>
      <c r="K130" s="242"/>
      <c r="L130" s="244"/>
      <c r="M130" s="242"/>
      <c r="N130" s="244"/>
      <c r="O130" s="242"/>
      <c r="P130" s="245">
        <v>1259.73</v>
      </c>
      <c r="GO130" s="226"/>
      <c r="GP130" s="235"/>
      <c r="GQ130" s="235"/>
      <c r="GR130" s="235"/>
      <c r="GS130" s="235"/>
      <c r="GT130" s="235"/>
      <c r="GV130" s="188"/>
      <c r="GW130" s="188"/>
      <c r="GX130" s="235"/>
      <c r="GY130" s="188" t="s">
        <v>96</v>
      </c>
      <c r="GZ130" s="235"/>
    </row>
    <row r="131" spans="1:208" s="76" customFormat="1" ht="22.5" x14ac:dyDescent="0.25">
      <c r="A131" s="254"/>
      <c r="B131" s="240" t="s">
        <v>216</v>
      </c>
      <c r="C131" s="655" t="s">
        <v>217</v>
      </c>
      <c r="D131" s="655"/>
      <c r="E131" s="655"/>
      <c r="F131" s="655"/>
      <c r="G131" s="655"/>
      <c r="H131" s="241" t="s">
        <v>97</v>
      </c>
      <c r="I131" s="243">
        <v>74</v>
      </c>
      <c r="J131" s="242"/>
      <c r="K131" s="243">
        <v>74</v>
      </c>
      <c r="L131" s="244"/>
      <c r="M131" s="242"/>
      <c r="N131" s="244"/>
      <c r="O131" s="242"/>
      <c r="P131" s="258">
        <v>932.2</v>
      </c>
      <c r="GO131" s="226"/>
      <c r="GP131" s="235"/>
      <c r="GQ131" s="235"/>
      <c r="GR131" s="235"/>
      <c r="GS131" s="235"/>
      <c r="GT131" s="235"/>
      <c r="GV131" s="188"/>
      <c r="GW131" s="188"/>
      <c r="GX131" s="235"/>
      <c r="GY131" s="188" t="s">
        <v>217</v>
      </c>
      <c r="GZ131" s="235"/>
    </row>
    <row r="132" spans="1:208" s="76" customFormat="1" ht="22.5" x14ac:dyDescent="0.25">
      <c r="A132" s="254"/>
      <c r="B132" s="240" t="s">
        <v>218</v>
      </c>
      <c r="C132" s="655" t="s">
        <v>219</v>
      </c>
      <c r="D132" s="655"/>
      <c r="E132" s="655"/>
      <c r="F132" s="655"/>
      <c r="G132" s="655"/>
      <c r="H132" s="241" t="s">
        <v>97</v>
      </c>
      <c r="I132" s="243">
        <v>36</v>
      </c>
      <c r="J132" s="242"/>
      <c r="K132" s="243">
        <v>36</v>
      </c>
      <c r="L132" s="244"/>
      <c r="M132" s="242"/>
      <c r="N132" s="244"/>
      <c r="O132" s="242"/>
      <c r="P132" s="258">
        <v>453.5</v>
      </c>
      <c r="GO132" s="226"/>
      <c r="GP132" s="235"/>
      <c r="GQ132" s="235"/>
      <c r="GR132" s="235"/>
      <c r="GS132" s="235"/>
      <c r="GT132" s="235"/>
      <c r="GV132" s="188"/>
      <c r="GW132" s="188"/>
      <c r="GX132" s="235"/>
      <c r="GY132" s="188" t="s">
        <v>219</v>
      </c>
      <c r="GZ132" s="235"/>
    </row>
    <row r="133" spans="1:208" s="76" customFormat="1" ht="15" x14ac:dyDescent="0.25">
      <c r="A133" s="271"/>
      <c r="B133" s="272"/>
      <c r="C133" s="654" t="s">
        <v>98</v>
      </c>
      <c r="D133" s="654"/>
      <c r="E133" s="654"/>
      <c r="F133" s="654"/>
      <c r="G133" s="654"/>
      <c r="H133" s="229"/>
      <c r="I133" s="230"/>
      <c r="J133" s="230"/>
      <c r="K133" s="230"/>
      <c r="L133" s="232"/>
      <c r="M133" s="230"/>
      <c r="N133" s="269">
        <v>2645.43</v>
      </c>
      <c r="O133" s="230"/>
      <c r="P133" s="270">
        <v>2645.43</v>
      </c>
      <c r="GO133" s="226"/>
      <c r="GP133" s="235"/>
      <c r="GQ133" s="235"/>
      <c r="GR133" s="235"/>
      <c r="GS133" s="235"/>
      <c r="GT133" s="235"/>
      <c r="GV133" s="188"/>
      <c r="GW133" s="188"/>
      <c r="GX133" s="235"/>
      <c r="GY133" s="188"/>
      <c r="GZ133" s="235" t="s">
        <v>98</v>
      </c>
    </row>
    <row r="134" spans="1:208" s="76" customFormat="1" ht="33.75" x14ac:dyDescent="0.25">
      <c r="A134" s="227" t="s">
        <v>133</v>
      </c>
      <c r="B134" s="228" t="s">
        <v>427</v>
      </c>
      <c r="C134" s="651" t="s">
        <v>428</v>
      </c>
      <c r="D134" s="651"/>
      <c r="E134" s="651"/>
      <c r="F134" s="651"/>
      <c r="G134" s="651"/>
      <c r="H134" s="229" t="s">
        <v>51</v>
      </c>
      <c r="I134" s="230">
        <v>1</v>
      </c>
      <c r="J134" s="231">
        <v>1</v>
      </c>
      <c r="K134" s="231">
        <v>1</v>
      </c>
      <c r="L134" s="232"/>
      <c r="M134" s="230"/>
      <c r="N134" s="233"/>
      <c r="O134" s="230"/>
      <c r="P134" s="234"/>
      <c r="GO134" s="226"/>
      <c r="GP134" s="235" t="s">
        <v>428</v>
      </c>
      <c r="GQ134" s="235" t="s">
        <v>52</v>
      </c>
      <c r="GR134" s="235" t="s">
        <v>52</v>
      </c>
      <c r="GS134" s="235" t="s">
        <v>52</v>
      </c>
      <c r="GT134" s="235" t="s">
        <v>52</v>
      </c>
      <c r="GV134" s="188"/>
      <c r="GW134" s="188"/>
      <c r="GX134" s="235"/>
      <c r="GY134" s="188"/>
      <c r="GZ134" s="235"/>
    </row>
    <row r="135" spans="1:208" s="76" customFormat="1" ht="22.5" x14ac:dyDescent="0.25">
      <c r="A135" s="236"/>
      <c r="B135" s="237" t="s">
        <v>394</v>
      </c>
      <c r="C135" s="663" t="s">
        <v>211</v>
      </c>
      <c r="D135" s="663"/>
      <c r="E135" s="663"/>
      <c r="F135" s="663"/>
      <c r="G135" s="663"/>
      <c r="H135" s="663"/>
      <c r="I135" s="663"/>
      <c r="J135" s="663"/>
      <c r="K135" s="663"/>
      <c r="L135" s="663"/>
      <c r="M135" s="663"/>
      <c r="N135" s="663"/>
      <c r="O135" s="663"/>
      <c r="P135" s="664"/>
      <c r="GO135" s="226"/>
      <c r="GP135" s="235"/>
      <c r="GQ135" s="235"/>
      <c r="GR135" s="235"/>
      <c r="GS135" s="235"/>
      <c r="GT135" s="235"/>
      <c r="GU135" s="238" t="s">
        <v>211</v>
      </c>
      <c r="GV135" s="188"/>
      <c r="GW135" s="188"/>
      <c r="GX135" s="235"/>
      <c r="GY135" s="188"/>
      <c r="GZ135" s="235"/>
    </row>
    <row r="136" spans="1:208" s="76" customFormat="1" ht="15" x14ac:dyDescent="0.25">
      <c r="A136" s="239"/>
      <c r="B136" s="240" t="s">
        <v>2</v>
      </c>
      <c r="C136" s="655" t="s">
        <v>128</v>
      </c>
      <c r="D136" s="655"/>
      <c r="E136" s="655"/>
      <c r="F136" s="655"/>
      <c r="G136" s="655"/>
      <c r="H136" s="241" t="s">
        <v>124</v>
      </c>
      <c r="I136" s="242"/>
      <c r="J136" s="242"/>
      <c r="K136" s="247">
        <v>49.4</v>
      </c>
      <c r="L136" s="244"/>
      <c r="M136" s="242"/>
      <c r="N136" s="244"/>
      <c r="O136" s="242"/>
      <c r="P136" s="245">
        <v>29997.21</v>
      </c>
      <c r="GO136" s="226"/>
      <c r="GP136" s="235"/>
      <c r="GQ136" s="235"/>
      <c r="GR136" s="235"/>
      <c r="GS136" s="235"/>
      <c r="GT136" s="235"/>
      <c r="GV136" s="188" t="s">
        <v>128</v>
      </c>
      <c r="GW136" s="188"/>
      <c r="GX136" s="235"/>
      <c r="GY136" s="188"/>
      <c r="GZ136" s="235"/>
    </row>
    <row r="137" spans="1:208" s="76" customFormat="1" ht="15" x14ac:dyDescent="0.25">
      <c r="A137" s="246"/>
      <c r="B137" s="240" t="s">
        <v>421</v>
      </c>
      <c r="C137" s="655" t="s">
        <v>422</v>
      </c>
      <c r="D137" s="655"/>
      <c r="E137" s="655"/>
      <c r="F137" s="655"/>
      <c r="G137" s="655"/>
      <c r="H137" s="241" t="s">
        <v>124</v>
      </c>
      <c r="I137" s="251">
        <v>9.8800000000000008</v>
      </c>
      <c r="J137" s="242"/>
      <c r="K137" s="251">
        <v>9.8800000000000008</v>
      </c>
      <c r="L137" s="248"/>
      <c r="M137" s="249"/>
      <c r="N137" s="250">
        <v>337.75</v>
      </c>
      <c r="O137" s="251">
        <v>1.25</v>
      </c>
      <c r="P137" s="245">
        <v>4171.21</v>
      </c>
      <c r="Q137" s="252"/>
      <c r="R137" s="252"/>
      <c r="GO137" s="226"/>
      <c r="GP137" s="235"/>
      <c r="GQ137" s="235"/>
      <c r="GR137" s="235"/>
      <c r="GS137" s="235"/>
      <c r="GT137" s="235"/>
      <c r="GV137" s="188"/>
      <c r="GW137" s="188" t="s">
        <v>422</v>
      </c>
      <c r="GX137" s="235"/>
      <c r="GY137" s="188"/>
      <c r="GZ137" s="235"/>
    </row>
    <row r="138" spans="1:208" s="76" customFormat="1" ht="15" x14ac:dyDescent="0.25">
      <c r="A138" s="246"/>
      <c r="B138" s="240" t="s">
        <v>212</v>
      </c>
      <c r="C138" s="655" t="s">
        <v>213</v>
      </c>
      <c r="D138" s="655"/>
      <c r="E138" s="655"/>
      <c r="F138" s="655"/>
      <c r="G138" s="655"/>
      <c r="H138" s="241" t="s">
        <v>124</v>
      </c>
      <c r="I138" s="251">
        <v>14.82</v>
      </c>
      <c r="J138" s="242"/>
      <c r="K138" s="251">
        <v>14.82</v>
      </c>
      <c r="L138" s="248"/>
      <c r="M138" s="249"/>
      <c r="N138" s="250">
        <v>567.32000000000005</v>
      </c>
      <c r="O138" s="251">
        <v>1.25</v>
      </c>
      <c r="P138" s="245">
        <v>10509.6</v>
      </c>
      <c r="Q138" s="252"/>
      <c r="R138" s="252"/>
      <c r="GO138" s="226"/>
      <c r="GP138" s="235"/>
      <c r="GQ138" s="235"/>
      <c r="GR138" s="235"/>
      <c r="GS138" s="235"/>
      <c r="GT138" s="235"/>
      <c r="GV138" s="188"/>
      <c r="GW138" s="188" t="s">
        <v>213</v>
      </c>
      <c r="GX138" s="235"/>
      <c r="GY138" s="188"/>
      <c r="GZ138" s="235"/>
    </row>
    <row r="139" spans="1:208" s="76" customFormat="1" ht="15" x14ac:dyDescent="0.25">
      <c r="A139" s="246"/>
      <c r="B139" s="240" t="s">
        <v>214</v>
      </c>
      <c r="C139" s="655" t="s">
        <v>215</v>
      </c>
      <c r="D139" s="655"/>
      <c r="E139" s="655"/>
      <c r="F139" s="655"/>
      <c r="G139" s="655"/>
      <c r="H139" s="241" t="s">
        <v>124</v>
      </c>
      <c r="I139" s="251">
        <v>14.82</v>
      </c>
      <c r="J139" s="242"/>
      <c r="K139" s="251">
        <v>14.82</v>
      </c>
      <c r="L139" s="248"/>
      <c r="M139" s="249"/>
      <c r="N139" s="250">
        <v>517.19000000000005</v>
      </c>
      <c r="O139" s="251">
        <v>1.25</v>
      </c>
      <c r="P139" s="245">
        <v>9580.94</v>
      </c>
      <c r="Q139" s="252"/>
      <c r="R139" s="252"/>
      <c r="GO139" s="226"/>
      <c r="GP139" s="235"/>
      <c r="GQ139" s="235"/>
      <c r="GR139" s="235"/>
      <c r="GS139" s="235"/>
      <c r="GT139" s="235"/>
      <c r="GV139" s="188"/>
      <c r="GW139" s="188" t="s">
        <v>215</v>
      </c>
      <c r="GX139" s="235"/>
      <c r="GY139" s="188"/>
      <c r="GZ139" s="235"/>
    </row>
    <row r="140" spans="1:208" s="76" customFormat="1" ht="15" x14ac:dyDescent="0.25">
      <c r="A140" s="246"/>
      <c r="B140" s="240" t="s">
        <v>220</v>
      </c>
      <c r="C140" s="655" t="s">
        <v>221</v>
      </c>
      <c r="D140" s="655"/>
      <c r="E140" s="655"/>
      <c r="F140" s="655"/>
      <c r="G140" s="655"/>
      <c r="H140" s="241" t="s">
        <v>124</v>
      </c>
      <c r="I140" s="251">
        <v>9.8800000000000008</v>
      </c>
      <c r="J140" s="242"/>
      <c r="K140" s="251">
        <v>9.8800000000000008</v>
      </c>
      <c r="L140" s="248"/>
      <c r="M140" s="249"/>
      <c r="N140" s="250">
        <v>464.41</v>
      </c>
      <c r="O140" s="251">
        <v>1.25</v>
      </c>
      <c r="P140" s="245">
        <v>5735.46</v>
      </c>
      <c r="Q140" s="252"/>
      <c r="R140" s="252"/>
      <c r="GO140" s="226"/>
      <c r="GP140" s="235"/>
      <c r="GQ140" s="235"/>
      <c r="GR140" s="235"/>
      <c r="GS140" s="235"/>
      <c r="GT140" s="235"/>
      <c r="GV140" s="188"/>
      <c r="GW140" s="188" t="s">
        <v>221</v>
      </c>
      <c r="GX140" s="235"/>
      <c r="GY140" s="188"/>
      <c r="GZ140" s="235"/>
    </row>
    <row r="141" spans="1:208" s="76" customFormat="1" ht="15" x14ac:dyDescent="0.25">
      <c r="A141" s="268"/>
      <c r="B141" s="237"/>
      <c r="C141" s="654" t="s">
        <v>95</v>
      </c>
      <c r="D141" s="654"/>
      <c r="E141" s="654"/>
      <c r="F141" s="654"/>
      <c r="G141" s="654"/>
      <c r="H141" s="229"/>
      <c r="I141" s="230"/>
      <c r="J141" s="230"/>
      <c r="K141" s="230"/>
      <c r="L141" s="232"/>
      <c r="M141" s="230"/>
      <c r="N141" s="269"/>
      <c r="O141" s="230"/>
      <c r="P141" s="270">
        <v>29997.21</v>
      </c>
      <c r="Q141" s="252"/>
      <c r="R141" s="252"/>
      <c r="GO141" s="226"/>
      <c r="GP141" s="235"/>
      <c r="GQ141" s="235"/>
      <c r="GR141" s="235"/>
      <c r="GS141" s="235"/>
      <c r="GT141" s="235"/>
      <c r="GV141" s="188"/>
      <c r="GW141" s="188"/>
      <c r="GX141" s="235" t="s">
        <v>95</v>
      </c>
      <c r="GY141" s="188"/>
      <c r="GZ141" s="235"/>
    </row>
    <row r="142" spans="1:208" s="76" customFormat="1" ht="15" x14ac:dyDescent="0.25">
      <c r="A142" s="254"/>
      <c r="B142" s="240"/>
      <c r="C142" s="655" t="s">
        <v>96</v>
      </c>
      <c r="D142" s="655"/>
      <c r="E142" s="655"/>
      <c r="F142" s="655"/>
      <c r="G142" s="655"/>
      <c r="H142" s="241"/>
      <c r="I142" s="242"/>
      <c r="J142" s="242"/>
      <c r="K142" s="242"/>
      <c r="L142" s="244"/>
      <c r="M142" s="242"/>
      <c r="N142" s="244"/>
      <c r="O142" s="242"/>
      <c r="P142" s="245">
        <v>29997.21</v>
      </c>
      <c r="GO142" s="226"/>
      <c r="GP142" s="235"/>
      <c r="GQ142" s="235"/>
      <c r="GR142" s="235"/>
      <c r="GS142" s="235"/>
      <c r="GT142" s="235"/>
      <c r="GV142" s="188"/>
      <c r="GW142" s="188"/>
      <c r="GX142" s="235"/>
      <c r="GY142" s="188" t="s">
        <v>96</v>
      </c>
      <c r="GZ142" s="235"/>
    </row>
    <row r="143" spans="1:208" s="76" customFormat="1" ht="22.5" x14ac:dyDescent="0.25">
      <c r="A143" s="254"/>
      <c r="B143" s="240" t="s">
        <v>216</v>
      </c>
      <c r="C143" s="655" t="s">
        <v>217</v>
      </c>
      <c r="D143" s="655"/>
      <c r="E143" s="655"/>
      <c r="F143" s="655"/>
      <c r="G143" s="655"/>
      <c r="H143" s="241" t="s">
        <v>97</v>
      </c>
      <c r="I143" s="243">
        <v>74</v>
      </c>
      <c r="J143" s="242"/>
      <c r="K143" s="243">
        <v>74</v>
      </c>
      <c r="L143" s="244"/>
      <c r="M143" s="242"/>
      <c r="N143" s="244"/>
      <c r="O143" s="242"/>
      <c r="P143" s="245">
        <v>22197.94</v>
      </c>
      <c r="GO143" s="226"/>
      <c r="GP143" s="235"/>
      <c r="GQ143" s="235"/>
      <c r="GR143" s="235"/>
      <c r="GS143" s="235"/>
      <c r="GT143" s="235"/>
      <c r="GV143" s="188"/>
      <c r="GW143" s="188"/>
      <c r="GX143" s="235"/>
      <c r="GY143" s="188" t="s">
        <v>217</v>
      </c>
      <c r="GZ143" s="235"/>
    </row>
    <row r="144" spans="1:208" s="76" customFormat="1" ht="22.5" x14ac:dyDescent="0.25">
      <c r="A144" s="254"/>
      <c r="B144" s="240" t="s">
        <v>218</v>
      </c>
      <c r="C144" s="655" t="s">
        <v>219</v>
      </c>
      <c r="D144" s="655"/>
      <c r="E144" s="655"/>
      <c r="F144" s="655"/>
      <c r="G144" s="655"/>
      <c r="H144" s="241" t="s">
        <v>97</v>
      </c>
      <c r="I144" s="243">
        <v>36</v>
      </c>
      <c r="J144" s="242"/>
      <c r="K144" s="243">
        <v>36</v>
      </c>
      <c r="L144" s="244"/>
      <c r="M144" s="242"/>
      <c r="N144" s="244"/>
      <c r="O144" s="242"/>
      <c r="P144" s="245">
        <v>10799</v>
      </c>
      <c r="GO144" s="226"/>
      <c r="GP144" s="235"/>
      <c r="GQ144" s="235"/>
      <c r="GR144" s="235"/>
      <c r="GS144" s="235"/>
      <c r="GT144" s="235"/>
      <c r="GV144" s="188"/>
      <c r="GW144" s="188"/>
      <c r="GX144" s="235"/>
      <c r="GY144" s="188" t="s">
        <v>219</v>
      </c>
      <c r="GZ144" s="235"/>
    </row>
    <row r="145" spans="1:212" s="76" customFormat="1" ht="15" x14ac:dyDescent="0.25">
      <c r="A145" s="271"/>
      <c r="B145" s="272"/>
      <c r="C145" s="654" t="s">
        <v>98</v>
      </c>
      <c r="D145" s="654"/>
      <c r="E145" s="654"/>
      <c r="F145" s="654"/>
      <c r="G145" s="654"/>
      <c r="H145" s="229"/>
      <c r="I145" s="230"/>
      <c r="J145" s="230"/>
      <c r="K145" s="230"/>
      <c r="L145" s="232"/>
      <c r="M145" s="230"/>
      <c r="N145" s="269">
        <v>62994.15</v>
      </c>
      <c r="O145" s="230"/>
      <c r="P145" s="270">
        <v>62994.15</v>
      </c>
      <c r="GO145" s="226"/>
      <c r="GP145" s="235"/>
      <c r="GQ145" s="235"/>
      <c r="GR145" s="235"/>
      <c r="GS145" s="235"/>
      <c r="GT145" s="235"/>
      <c r="GV145" s="188"/>
      <c r="GW145" s="188"/>
      <c r="GX145" s="235"/>
      <c r="GY145" s="188"/>
      <c r="GZ145" s="235" t="s">
        <v>98</v>
      </c>
    </row>
    <row r="146" spans="1:212" s="76" customFormat="1" ht="1.5" customHeight="1" x14ac:dyDescent="0.25">
      <c r="A146" s="273"/>
      <c r="B146" s="274"/>
      <c r="C146" s="274"/>
      <c r="D146" s="274"/>
      <c r="E146" s="274"/>
      <c r="F146" s="275"/>
      <c r="G146" s="275"/>
      <c r="H146" s="275"/>
      <c r="I146" s="275"/>
      <c r="J146" s="276"/>
      <c r="K146" s="275"/>
      <c r="L146" s="276"/>
      <c r="M146" s="277"/>
      <c r="N146" s="276"/>
      <c r="O146" s="278"/>
      <c r="P146" s="279"/>
      <c r="Q146" s="280"/>
      <c r="R146" s="281"/>
      <c r="GO146" s="226"/>
      <c r="GP146" s="235"/>
      <c r="GQ146" s="235"/>
      <c r="GR146" s="235"/>
      <c r="GS146" s="235"/>
      <c r="GT146" s="235"/>
      <c r="GV146" s="188"/>
      <c r="GW146" s="188"/>
      <c r="GX146" s="235"/>
      <c r="GY146" s="188"/>
      <c r="GZ146" s="235"/>
    </row>
    <row r="147" spans="1:212" s="76" customFormat="1" ht="15" x14ac:dyDescent="0.25">
      <c r="A147" s="268"/>
      <c r="B147" s="282"/>
      <c r="C147" s="650" t="s">
        <v>382</v>
      </c>
      <c r="D147" s="650"/>
      <c r="E147" s="650"/>
      <c r="F147" s="650"/>
      <c r="G147" s="650"/>
      <c r="H147" s="650"/>
      <c r="I147" s="650"/>
      <c r="J147" s="650"/>
      <c r="K147" s="650"/>
      <c r="L147" s="650"/>
      <c r="M147" s="650"/>
      <c r="N147" s="650"/>
      <c r="O147" s="650"/>
      <c r="P147" s="283"/>
      <c r="Q147" s="280"/>
      <c r="R147" s="281"/>
      <c r="GO147" s="226"/>
      <c r="GP147" s="235"/>
      <c r="GQ147" s="235"/>
      <c r="GR147" s="235"/>
      <c r="GS147" s="235"/>
      <c r="GT147" s="235"/>
      <c r="GV147" s="188"/>
      <c r="GW147" s="188"/>
      <c r="GX147" s="235"/>
      <c r="GY147" s="188"/>
      <c r="GZ147" s="235"/>
      <c r="HB147" s="284" t="s">
        <v>382</v>
      </c>
    </row>
    <row r="148" spans="1:212" s="76" customFormat="1" ht="15" x14ac:dyDescent="0.25">
      <c r="A148" s="268"/>
      <c r="B148" s="237"/>
      <c r="C148" s="648" t="s">
        <v>113</v>
      </c>
      <c r="D148" s="648"/>
      <c r="E148" s="648"/>
      <c r="F148" s="648"/>
      <c r="G148" s="648"/>
      <c r="H148" s="648"/>
      <c r="I148" s="648"/>
      <c r="J148" s="648"/>
      <c r="K148" s="648"/>
      <c r="L148" s="648"/>
      <c r="M148" s="648"/>
      <c r="N148" s="648"/>
      <c r="O148" s="648"/>
      <c r="P148" s="285">
        <v>117695.65</v>
      </c>
      <c r="Q148" s="280"/>
      <c r="R148" s="281"/>
      <c r="GO148" s="226"/>
      <c r="GP148" s="235"/>
      <c r="GQ148" s="235"/>
      <c r="GR148" s="235"/>
      <c r="GS148" s="235"/>
      <c r="GT148" s="235"/>
      <c r="GV148" s="188"/>
      <c r="GW148" s="188"/>
      <c r="GX148" s="235"/>
      <c r="GY148" s="188"/>
      <c r="GZ148" s="235"/>
      <c r="HB148" s="284"/>
      <c r="HC148" s="286" t="s">
        <v>113</v>
      </c>
    </row>
    <row r="149" spans="1:212" s="76" customFormat="1" ht="15" x14ac:dyDescent="0.25">
      <c r="A149" s="268"/>
      <c r="B149" s="237"/>
      <c r="C149" s="648" t="s">
        <v>105</v>
      </c>
      <c r="D149" s="648"/>
      <c r="E149" s="648"/>
      <c r="F149" s="648"/>
      <c r="G149" s="648"/>
      <c r="H149" s="648"/>
      <c r="I149" s="648"/>
      <c r="J149" s="648"/>
      <c r="K149" s="648"/>
      <c r="L149" s="648"/>
      <c r="M149" s="648"/>
      <c r="N149" s="648"/>
      <c r="O149" s="648"/>
      <c r="P149" s="287"/>
      <c r="Q149" s="280"/>
      <c r="R149" s="281"/>
      <c r="GO149" s="226"/>
      <c r="GP149" s="235"/>
      <c r="GQ149" s="235"/>
      <c r="GR149" s="235"/>
      <c r="GS149" s="235"/>
      <c r="GT149" s="235"/>
      <c r="GV149" s="188"/>
      <c r="GW149" s="188"/>
      <c r="GX149" s="235"/>
      <c r="GY149" s="188"/>
      <c r="GZ149" s="235"/>
      <c r="HB149" s="284"/>
      <c r="HC149" s="286" t="s">
        <v>105</v>
      </c>
    </row>
    <row r="150" spans="1:212" s="76" customFormat="1" ht="15" x14ac:dyDescent="0.25">
      <c r="A150" s="268"/>
      <c r="B150" s="237"/>
      <c r="C150" s="648" t="s">
        <v>106</v>
      </c>
      <c r="D150" s="648"/>
      <c r="E150" s="648"/>
      <c r="F150" s="648"/>
      <c r="G150" s="648"/>
      <c r="H150" s="648"/>
      <c r="I150" s="648"/>
      <c r="J150" s="648"/>
      <c r="K150" s="648"/>
      <c r="L150" s="648"/>
      <c r="M150" s="648"/>
      <c r="N150" s="648"/>
      <c r="O150" s="648"/>
      <c r="P150" s="285">
        <v>117695.65</v>
      </c>
      <c r="Q150" s="280"/>
      <c r="R150" s="281"/>
      <c r="GO150" s="226"/>
      <c r="GP150" s="235"/>
      <c r="GQ150" s="235"/>
      <c r="GR150" s="235"/>
      <c r="GS150" s="235"/>
      <c r="GT150" s="235"/>
      <c r="GV150" s="188"/>
      <c r="GW150" s="188"/>
      <c r="GX150" s="235"/>
      <c r="GY150" s="188"/>
      <c r="GZ150" s="235"/>
      <c r="HB150" s="284"/>
      <c r="HC150" s="286" t="s">
        <v>106</v>
      </c>
    </row>
    <row r="151" spans="1:212" s="76" customFormat="1" ht="15" x14ac:dyDescent="0.25">
      <c r="A151" s="268"/>
      <c r="B151" s="237"/>
      <c r="C151" s="648" t="s">
        <v>222</v>
      </c>
      <c r="D151" s="648"/>
      <c r="E151" s="648"/>
      <c r="F151" s="648"/>
      <c r="G151" s="648"/>
      <c r="H151" s="648"/>
      <c r="I151" s="648"/>
      <c r="J151" s="648"/>
      <c r="K151" s="648"/>
      <c r="L151" s="648"/>
      <c r="M151" s="648"/>
      <c r="N151" s="648"/>
      <c r="O151" s="648"/>
      <c r="P151" s="285">
        <v>247160.89</v>
      </c>
      <c r="Q151" s="280"/>
      <c r="R151" s="281"/>
      <c r="GO151" s="226"/>
      <c r="GP151" s="235"/>
      <c r="GQ151" s="235"/>
      <c r="GR151" s="235"/>
      <c r="GS151" s="235"/>
      <c r="GT151" s="235"/>
      <c r="GV151" s="188"/>
      <c r="GW151" s="188"/>
      <c r="GX151" s="235"/>
      <c r="GY151" s="188"/>
      <c r="GZ151" s="235"/>
      <c r="HB151" s="284"/>
      <c r="HC151" s="286" t="s">
        <v>222</v>
      </c>
    </row>
    <row r="152" spans="1:212" s="76" customFormat="1" ht="15" x14ac:dyDescent="0.25">
      <c r="A152" s="268"/>
      <c r="B152" s="237"/>
      <c r="C152" s="648" t="s">
        <v>223</v>
      </c>
      <c r="D152" s="648"/>
      <c r="E152" s="648"/>
      <c r="F152" s="648"/>
      <c r="G152" s="648"/>
      <c r="H152" s="648"/>
      <c r="I152" s="648"/>
      <c r="J152" s="648"/>
      <c r="K152" s="648"/>
      <c r="L152" s="648"/>
      <c r="M152" s="648"/>
      <c r="N152" s="648"/>
      <c r="O152" s="648"/>
      <c r="P152" s="285">
        <v>247160.89</v>
      </c>
      <c r="Q152" s="280"/>
      <c r="R152" s="281"/>
      <c r="GO152" s="226"/>
      <c r="GP152" s="235"/>
      <c r="GQ152" s="235"/>
      <c r="GR152" s="235"/>
      <c r="GS152" s="235"/>
      <c r="GT152" s="235"/>
      <c r="GV152" s="188"/>
      <c r="GW152" s="188"/>
      <c r="GX152" s="235"/>
      <c r="GY152" s="188"/>
      <c r="GZ152" s="235"/>
      <c r="HB152" s="284"/>
      <c r="HC152" s="286" t="s">
        <v>223</v>
      </c>
    </row>
    <row r="153" spans="1:212" s="76" customFormat="1" ht="15" x14ac:dyDescent="0.25">
      <c r="A153" s="268"/>
      <c r="B153" s="237"/>
      <c r="C153" s="648" t="s">
        <v>224</v>
      </c>
      <c r="D153" s="648"/>
      <c r="E153" s="648"/>
      <c r="F153" s="648"/>
      <c r="G153" s="648"/>
      <c r="H153" s="648"/>
      <c r="I153" s="648"/>
      <c r="J153" s="648"/>
      <c r="K153" s="648"/>
      <c r="L153" s="648"/>
      <c r="M153" s="648"/>
      <c r="N153" s="648"/>
      <c r="O153" s="648"/>
      <c r="P153" s="287"/>
      <c r="Q153" s="280"/>
      <c r="R153" s="281"/>
      <c r="GO153" s="226"/>
      <c r="GP153" s="235"/>
      <c r="GQ153" s="235"/>
      <c r="GR153" s="235"/>
      <c r="GS153" s="235"/>
      <c r="GT153" s="235"/>
      <c r="GV153" s="188"/>
      <c r="GW153" s="188"/>
      <c r="GX153" s="235"/>
      <c r="GY153" s="188"/>
      <c r="GZ153" s="235"/>
      <c r="HB153" s="284"/>
      <c r="HC153" s="286" t="s">
        <v>224</v>
      </c>
    </row>
    <row r="154" spans="1:212" s="76" customFormat="1" ht="15" x14ac:dyDescent="0.25">
      <c r="A154" s="268"/>
      <c r="B154" s="237"/>
      <c r="C154" s="648" t="s">
        <v>225</v>
      </c>
      <c r="D154" s="648"/>
      <c r="E154" s="648"/>
      <c r="F154" s="648"/>
      <c r="G154" s="648"/>
      <c r="H154" s="648"/>
      <c r="I154" s="648"/>
      <c r="J154" s="648"/>
      <c r="K154" s="648"/>
      <c r="L154" s="648"/>
      <c r="M154" s="648"/>
      <c r="N154" s="648"/>
      <c r="O154" s="648"/>
      <c r="P154" s="285">
        <v>117695.65</v>
      </c>
      <c r="Q154" s="280"/>
      <c r="R154" s="281"/>
      <c r="GO154" s="226"/>
      <c r="GP154" s="235"/>
      <c r="GQ154" s="235"/>
      <c r="GR154" s="235"/>
      <c r="GS154" s="235"/>
      <c r="GT154" s="235"/>
      <c r="GV154" s="188"/>
      <c r="GW154" s="188"/>
      <c r="GX154" s="235"/>
      <c r="GY154" s="188"/>
      <c r="GZ154" s="235"/>
      <c r="HB154" s="284"/>
      <c r="HC154" s="286" t="s">
        <v>225</v>
      </c>
    </row>
    <row r="155" spans="1:212" s="76" customFormat="1" ht="15" x14ac:dyDescent="0.25">
      <c r="A155" s="268"/>
      <c r="B155" s="237"/>
      <c r="C155" s="648" t="s">
        <v>226</v>
      </c>
      <c r="D155" s="648"/>
      <c r="E155" s="648"/>
      <c r="F155" s="648"/>
      <c r="G155" s="648"/>
      <c r="H155" s="648"/>
      <c r="I155" s="648"/>
      <c r="J155" s="648"/>
      <c r="K155" s="648"/>
      <c r="L155" s="648"/>
      <c r="M155" s="648"/>
      <c r="N155" s="648"/>
      <c r="O155" s="648"/>
      <c r="P155" s="285">
        <v>87094.8</v>
      </c>
      <c r="Q155" s="280"/>
      <c r="R155" s="281"/>
      <c r="GO155" s="226"/>
      <c r="GP155" s="235"/>
      <c r="GQ155" s="235"/>
      <c r="GR155" s="235"/>
      <c r="GS155" s="235"/>
      <c r="GT155" s="235"/>
      <c r="GV155" s="188"/>
      <c r="GW155" s="188"/>
      <c r="GX155" s="235"/>
      <c r="GY155" s="188"/>
      <c r="GZ155" s="235"/>
      <c r="HB155" s="284"/>
      <c r="HC155" s="286" t="s">
        <v>226</v>
      </c>
    </row>
    <row r="156" spans="1:212" s="76" customFormat="1" ht="15" x14ac:dyDescent="0.25">
      <c r="A156" s="268"/>
      <c r="B156" s="237"/>
      <c r="C156" s="648" t="s">
        <v>227</v>
      </c>
      <c r="D156" s="648"/>
      <c r="E156" s="648"/>
      <c r="F156" s="648"/>
      <c r="G156" s="648"/>
      <c r="H156" s="648"/>
      <c r="I156" s="648"/>
      <c r="J156" s="648"/>
      <c r="K156" s="648"/>
      <c r="L156" s="648"/>
      <c r="M156" s="648"/>
      <c r="N156" s="648"/>
      <c r="O156" s="648"/>
      <c r="P156" s="285">
        <v>42370.44</v>
      </c>
      <c r="Q156" s="280"/>
      <c r="R156" s="281"/>
      <c r="GO156" s="226"/>
      <c r="GP156" s="235"/>
      <c r="GQ156" s="235"/>
      <c r="GR156" s="235"/>
      <c r="GS156" s="235"/>
      <c r="GT156" s="235"/>
      <c r="GV156" s="188"/>
      <c r="GW156" s="188"/>
      <c r="GX156" s="235"/>
      <c r="GY156" s="188"/>
      <c r="GZ156" s="235"/>
      <c r="HB156" s="284"/>
      <c r="HC156" s="286" t="s">
        <v>227</v>
      </c>
    </row>
    <row r="157" spans="1:212" s="76" customFormat="1" ht="15" x14ac:dyDescent="0.25">
      <c r="A157" s="268"/>
      <c r="B157" s="237"/>
      <c r="C157" s="648" t="s">
        <v>114</v>
      </c>
      <c r="D157" s="648"/>
      <c r="E157" s="648"/>
      <c r="F157" s="648"/>
      <c r="G157" s="648"/>
      <c r="H157" s="648"/>
      <c r="I157" s="648"/>
      <c r="J157" s="648"/>
      <c r="K157" s="648"/>
      <c r="L157" s="648"/>
      <c r="M157" s="648"/>
      <c r="N157" s="648"/>
      <c r="O157" s="648"/>
      <c r="P157" s="285">
        <v>117695.65</v>
      </c>
      <c r="Q157" s="280"/>
      <c r="R157" s="281"/>
      <c r="GO157" s="226"/>
      <c r="GP157" s="235"/>
      <c r="GQ157" s="235"/>
      <c r="GR157" s="235"/>
      <c r="GS157" s="235"/>
      <c r="GT157" s="235"/>
      <c r="GV157" s="188"/>
      <c r="GW157" s="188"/>
      <c r="GX157" s="235"/>
      <c r="GY157" s="188"/>
      <c r="GZ157" s="235"/>
      <c r="HB157" s="284"/>
      <c r="HC157" s="286" t="s">
        <v>114</v>
      </c>
    </row>
    <row r="158" spans="1:212" s="76" customFormat="1" ht="15" x14ac:dyDescent="0.25">
      <c r="A158" s="268"/>
      <c r="B158" s="237"/>
      <c r="C158" s="648" t="s">
        <v>115</v>
      </c>
      <c r="D158" s="648"/>
      <c r="E158" s="648"/>
      <c r="F158" s="648"/>
      <c r="G158" s="648"/>
      <c r="H158" s="648"/>
      <c r="I158" s="648"/>
      <c r="J158" s="648"/>
      <c r="K158" s="648"/>
      <c r="L158" s="648"/>
      <c r="M158" s="648"/>
      <c r="N158" s="648"/>
      <c r="O158" s="648"/>
      <c r="P158" s="285">
        <v>87094.8</v>
      </c>
      <c r="Q158" s="280"/>
      <c r="R158" s="281"/>
      <c r="GO158" s="226"/>
      <c r="GP158" s="235"/>
      <c r="GQ158" s="235"/>
      <c r="GR158" s="235"/>
      <c r="GS158" s="235"/>
      <c r="GT158" s="235"/>
      <c r="GV158" s="188"/>
      <c r="GW158" s="188"/>
      <c r="GX158" s="235"/>
      <c r="GY158" s="188"/>
      <c r="GZ158" s="235"/>
      <c r="HB158" s="284"/>
      <c r="HC158" s="286" t="s">
        <v>115</v>
      </c>
    </row>
    <row r="159" spans="1:212" s="76" customFormat="1" ht="15" x14ac:dyDescent="0.25">
      <c r="A159" s="268"/>
      <c r="B159" s="237"/>
      <c r="C159" s="648" t="s">
        <v>116</v>
      </c>
      <c r="D159" s="648"/>
      <c r="E159" s="648"/>
      <c r="F159" s="648"/>
      <c r="G159" s="648"/>
      <c r="H159" s="648"/>
      <c r="I159" s="648"/>
      <c r="J159" s="648"/>
      <c r="K159" s="648"/>
      <c r="L159" s="648"/>
      <c r="M159" s="648"/>
      <c r="N159" s="648"/>
      <c r="O159" s="648"/>
      <c r="P159" s="285">
        <v>42370.44</v>
      </c>
      <c r="Q159" s="280"/>
      <c r="R159" s="281"/>
      <c r="GO159" s="226"/>
      <c r="GP159" s="235"/>
      <c r="GQ159" s="235"/>
      <c r="GR159" s="235"/>
      <c r="GS159" s="235"/>
      <c r="GT159" s="235"/>
      <c r="GV159" s="188"/>
      <c r="GW159" s="188"/>
      <c r="GX159" s="235"/>
      <c r="GY159" s="188"/>
      <c r="GZ159" s="235"/>
      <c r="HB159" s="284"/>
      <c r="HC159" s="286" t="s">
        <v>116</v>
      </c>
    </row>
    <row r="160" spans="1:212" s="76" customFormat="1" ht="15" x14ac:dyDescent="0.25">
      <c r="A160" s="268"/>
      <c r="B160" s="282"/>
      <c r="C160" s="650" t="s">
        <v>383</v>
      </c>
      <c r="D160" s="650"/>
      <c r="E160" s="650"/>
      <c r="F160" s="650"/>
      <c r="G160" s="650"/>
      <c r="H160" s="650"/>
      <c r="I160" s="650"/>
      <c r="J160" s="650"/>
      <c r="K160" s="650"/>
      <c r="L160" s="650"/>
      <c r="M160" s="650"/>
      <c r="N160" s="650"/>
      <c r="O160" s="650"/>
      <c r="P160" s="288">
        <v>247160.89</v>
      </c>
      <c r="Q160" s="280"/>
      <c r="R160" s="281"/>
      <c r="GO160" s="226"/>
      <c r="GP160" s="235"/>
      <c r="GQ160" s="235"/>
      <c r="GR160" s="235"/>
      <c r="GS160" s="235"/>
      <c r="GT160" s="235"/>
      <c r="GV160" s="188"/>
      <c r="GW160" s="188"/>
      <c r="GX160" s="235"/>
      <c r="GY160" s="188"/>
      <c r="GZ160" s="235"/>
      <c r="HB160" s="284"/>
      <c r="HD160" s="284" t="s">
        <v>383</v>
      </c>
    </row>
    <row r="161" spans="1:217" s="76" customFormat="1" ht="15" x14ac:dyDescent="0.25">
      <c r="A161" s="268"/>
      <c r="B161" s="237"/>
      <c r="C161" s="648" t="s">
        <v>384</v>
      </c>
      <c r="D161" s="648"/>
      <c r="E161" s="648"/>
      <c r="F161" s="648"/>
      <c r="G161" s="648"/>
      <c r="H161" s="648"/>
      <c r="I161" s="648"/>
      <c r="J161" s="648"/>
      <c r="K161" s="648"/>
      <c r="L161" s="648"/>
      <c r="M161" s="648"/>
      <c r="N161" s="648"/>
      <c r="O161" s="648"/>
      <c r="P161" s="287"/>
      <c r="Q161" s="280"/>
      <c r="R161" s="281"/>
      <c r="GO161" s="226"/>
      <c r="GP161" s="235"/>
      <c r="GQ161" s="235"/>
      <c r="GR161" s="235"/>
      <c r="GS161" s="235"/>
      <c r="GT161" s="235"/>
      <c r="GV161" s="188"/>
      <c r="GW161" s="188"/>
      <c r="GX161" s="235"/>
      <c r="GY161" s="188"/>
      <c r="GZ161" s="235"/>
      <c r="HB161" s="284"/>
      <c r="HC161" s="286" t="s">
        <v>384</v>
      </c>
      <c r="HD161" s="284"/>
    </row>
    <row r="162" spans="1:217" s="76" customFormat="1" ht="15" x14ac:dyDescent="0.25">
      <c r="A162" s="268"/>
      <c r="B162" s="237"/>
      <c r="C162" s="648" t="s">
        <v>385</v>
      </c>
      <c r="D162" s="648"/>
      <c r="E162" s="648"/>
      <c r="F162" s="648"/>
      <c r="G162" s="648"/>
      <c r="H162" s="648"/>
      <c r="I162" s="648"/>
      <c r="J162" s="648"/>
      <c r="K162" s="289" t="s">
        <v>429</v>
      </c>
      <c r="L162" s="290"/>
      <c r="M162" s="290"/>
      <c r="O162" s="291"/>
      <c r="P162" s="287"/>
      <c r="Q162" s="280"/>
      <c r="R162" s="281"/>
      <c r="GO162" s="226"/>
      <c r="GP162" s="235"/>
      <c r="GQ162" s="235"/>
      <c r="GR162" s="235"/>
      <c r="GS162" s="235"/>
      <c r="GT162" s="235"/>
      <c r="GV162" s="188"/>
      <c r="GW162" s="188"/>
      <c r="GX162" s="235"/>
      <c r="GY162" s="188"/>
      <c r="GZ162" s="235"/>
      <c r="HB162" s="284"/>
      <c r="HD162" s="284"/>
      <c r="HE162" s="286" t="s">
        <v>385</v>
      </c>
    </row>
    <row r="163" spans="1:217" s="76" customFormat="1" ht="15" x14ac:dyDescent="0.25">
      <c r="A163" s="268"/>
      <c r="B163" s="237"/>
      <c r="C163" s="648" t="s">
        <v>430</v>
      </c>
      <c r="D163" s="648"/>
      <c r="E163" s="648"/>
      <c r="F163" s="648"/>
      <c r="G163" s="648"/>
      <c r="H163" s="648"/>
      <c r="I163" s="648"/>
      <c r="J163" s="648"/>
      <c r="K163" s="648"/>
      <c r="L163" s="648"/>
      <c r="M163" s="648"/>
      <c r="N163" s="648"/>
      <c r="O163" s="648"/>
      <c r="P163" s="285">
        <v>154340.31</v>
      </c>
      <c r="Q163" s="280"/>
      <c r="R163" s="281"/>
      <c r="GO163" s="226"/>
      <c r="GP163" s="235"/>
      <c r="GQ163" s="235"/>
      <c r="GR163" s="235"/>
      <c r="GS163" s="235"/>
      <c r="GT163" s="235"/>
      <c r="GV163" s="188"/>
      <c r="GW163" s="188"/>
      <c r="GX163" s="235"/>
      <c r="GY163" s="188"/>
      <c r="GZ163" s="235"/>
      <c r="HB163" s="284"/>
      <c r="HD163" s="284"/>
      <c r="HF163" s="286" t="s">
        <v>430</v>
      </c>
    </row>
    <row r="164" spans="1:217" s="76" customFormat="1" ht="15" x14ac:dyDescent="0.25">
      <c r="A164" s="268"/>
      <c r="B164" s="237"/>
      <c r="C164" s="648" t="s">
        <v>224</v>
      </c>
      <c r="D164" s="648"/>
      <c r="E164" s="648"/>
      <c r="F164" s="648"/>
      <c r="G164" s="648"/>
      <c r="H164" s="648"/>
      <c r="I164" s="648"/>
      <c r="J164" s="648"/>
      <c r="K164" s="648"/>
      <c r="L164" s="648"/>
      <c r="M164" s="648"/>
      <c r="N164" s="648"/>
      <c r="O164" s="648"/>
      <c r="P164" s="287"/>
      <c r="Q164" s="280"/>
      <c r="R164" s="281"/>
      <c r="GO164" s="226"/>
      <c r="GP164" s="235"/>
      <c r="GQ164" s="235"/>
      <c r="GR164" s="235"/>
      <c r="GS164" s="235"/>
      <c r="GT164" s="235"/>
      <c r="GV164" s="188"/>
      <c r="GW164" s="188"/>
      <c r="GX164" s="235"/>
      <c r="GY164" s="188"/>
      <c r="GZ164" s="235"/>
      <c r="HB164" s="284"/>
      <c r="HC164" s="286" t="s">
        <v>224</v>
      </c>
      <c r="HD164" s="284"/>
    </row>
    <row r="165" spans="1:217" s="76" customFormat="1" ht="22.5" x14ac:dyDescent="0.25">
      <c r="A165" s="268"/>
      <c r="B165" s="237" t="s">
        <v>431</v>
      </c>
      <c r="C165" s="648" t="s">
        <v>432</v>
      </c>
      <c r="D165" s="648"/>
      <c r="E165" s="648"/>
      <c r="F165" s="648"/>
      <c r="G165" s="648"/>
      <c r="H165" s="261" t="s">
        <v>97</v>
      </c>
      <c r="I165" s="327"/>
      <c r="J165" s="327"/>
      <c r="K165" s="289" t="s">
        <v>433</v>
      </c>
      <c r="L165" s="290"/>
      <c r="M165" s="290"/>
      <c r="O165" s="291"/>
      <c r="P165" s="285">
        <v>95454.48</v>
      </c>
      <c r="Q165" s="280"/>
      <c r="R165" s="281"/>
      <c r="GO165" s="226"/>
      <c r="GP165" s="235"/>
      <c r="GQ165" s="235"/>
      <c r="GR165" s="235"/>
      <c r="GS165" s="235"/>
      <c r="GT165" s="235"/>
      <c r="GV165" s="188"/>
      <c r="GW165" s="188"/>
      <c r="GX165" s="235"/>
      <c r="GY165" s="188"/>
      <c r="GZ165" s="235"/>
      <c r="HB165" s="284"/>
      <c r="HD165" s="284"/>
      <c r="HG165" s="286" t="s">
        <v>432</v>
      </c>
    </row>
    <row r="166" spans="1:217" s="76" customFormat="1" ht="22.5" x14ac:dyDescent="0.25">
      <c r="A166" s="268"/>
      <c r="B166" s="237" t="s">
        <v>434</v>
      </c>
      <c r="C166" s="648" t="s">
        <v>435</v>
      </c>
      <c r="D166" s="648"/>
      <c r="E166" s="648"/>
      <c r="F166" s="648"/>
      <c r="G166" s="648"/>
      <c r="H166" s="261" t="s">
        <v>97</v>
      </c>
      <c r="I166" s="327"/>
      <c r="J166" s="327"/>
      <c r="K166" s="289" t="s">
        <v>436</v>
      </c>
      <c r="L166" s="290"/>
      <c r="M166" s="290"/>
      <c r="O166" s="291"/>
      <c r="P166" s="285">
        <v>58885.83</v>
      </c>
      <c r="Q166" s="280"/>
      <c r="R166" s="281"/>
      <c r="GO166" s="226"/>
      <c r="GP166" s="235"/>
      <c r="GQ166" s="235"/>
      <c r="GR166" s="235"/>
      <c r="GS166" s="235"/>
      <c r="GT166" s="235"/>
      <c r="GV166" s="188"/>
      <c r="GW166" s="188"/>
      <c r="GX166" s="235"/>
      <c r="GY166" s="188"/>
      <c r="GZ166" s="235"/>
      <c r="HB166" s="284"/>
      <c r="HD166" s="284"/>
      <c r="HG166" s="286" t="s">
        <v>435</v>
      </c>
    </row>
    <row r="167" spans="1:217" s="76" customFormat="1" ht="15" x14ac:dyDescent="0.25">
      <c r="A167" s="268"/>
      <c r="B167" s="237"/>
      <c r="C167" s="648" t="s">
        <v>437</v>
      </c>
      <c r="D167" s="648"/>
      <c r="E167" s="648"/>
      <c r="F167" s="648"/>
      <c r="G167" s="648"/>
      <c r="H167" s="648"/>
      <c r="I167" s="648"/>
      <c r="J167" s="648"/>
      <c r="K167" s="648"/>
      <c r="L167" s="648"/>
      <c r="M167" s="648"/>
      <c r="N167" s="648"/>
      <c r="O167" s="648"/>
      <c r="P167" s="285">
        <v>92820.58</v>
      </c>
      <c r="Q167" s="280"/>
      <c r="R167" s="281"/>
      <c r="GO167" s="226"/>
      <c r="GP167" s="235"/>
      <c r="GQ167" s="235"/>
      <c r="GR167" s="235"/>
      <c r="GS167" s="235"/>
      <c r="GT167" s="235"/>
      <c r="GV167" s="188"/>
      <c r="GW167" s="188"/>
      <c r="GX167" s="235"/>
      <c r="GY167" s="188"/>
      <c r="GZ167" s="235"/>
      <c r="HB167" s="284"/>
      <c r="HD167" s="284"/>
      <c r="HF167" s="286" t="s">
        <v>437</v>
      </c>
    </row>
    <row r="168" spans="1:217" s="76" customFormat="1" ht="15" x14ac:dyDescent="0.25">
      <c r="A168" s="268"/>
      <c r="B168" s="237"/>
      <c r="C168" s="648" t="s">
        <v>224</v>
      </c>
      <c r="D168" s="648"/>
      <c r="E168" s="648"/>
      <c r="F168" s="648"/>
      <c r="G168" s="648"/>
      <c r="H168" s="648"/>
      <c r="I168" s="648"/>
      <c r="J168" s="648"/>
      <c r="K168" s="648"/>
      <c r="L168" s="648"/>
      <c r="M168" s="648"/>
      <c r="N168" s="648"/>
      <c r="O168" s="648"/>
      <c r="P168" s="287"/>
      <c r="Q168" s="280"/>
      <c r="R168" s="281"/>
      <c r="GO168" s="226"/>
      <c r="GP168" s="235"/>
      <c r="GQ168" s="235"/>
      <c r="GR168" s="235"/>
      <c r="GS168" s="235"/>
      <c r="GT168" s="235"/>
      <c r="GV168" s="188"/>
      <c r="GW168" s="188"/>
      <c r="GX168" s="235"/>
      <c r="GY168" s="188"/>
      <c r="GZ168" s="235"/>
      <c r="HB168" s="284"/>
      <c r="HC168" s="286" t="s">
        <v>224</v>
      </c>
      <c r="HD168" s="284"/>
    </row>
    <row r="169" spans="1:217" s="76" customFormat="1" ht="22.5" x14ac:dyDescent="0.25">
      <c r="A169" s="268"/>
      <c r="B169" s="237" t="s">
        <v>438</v>
      </c>
      <c r="C169" s="648" t="s">
        <v>432</v>
      </c>
      <c r="D169" s="648"/>
      <c r="E169" s="648"/>
      <c r="F169" s="648"/>
      <c r="G169" s="648"/>
      <c r="H169" s="261" t="s">
        <v>97</v>
      </c>
      <c r="I169" s="327"/>
      <c r="J169" s="327"/>
      <c r="K169" s="289" t="s">
        <v>439</v>
      </c>
      <c r="L169" s="290"/>
      <c r="M169" s="290"/>
      <c r="O169" s="291"/>
      <c r="P169" s="285">
        <v>78099.12</v>
      </c>
      <c r="Q169" s="280"/>
      <c r="R169" s="281"/>
      <c r="GO169" s="226"/>
      <c r="GP169" s="235"/>
      <c r="GQ169" s="235"/>
      <c r="GR169" s="235"/>
      <c r="GS169" s="235"/>
      <c r="GT169" s="235"/>
      <c r="GV169" s="188"/>
      <c r="GW169" s="188"/>
      <c r="GX169" s="235"/>
      <c r="GY169" s="188"/>
      <c r="GZ169" s="235"/>
      <c r="HB169" s="284"/>
      <c r="HD169" s="284"/>
      <c r="HG169" s="286" t="s">
        <v>432</v>
      </c>
    </row>
    <row r="170" spans="1:217" s="76" customFormat="1" ht="22.5" x14ac:dyDescent="0.25">
      <c r="A170" s="268"/>
      <c r="B170" s="237" t="s">
        <v>440</v>
      </c>
      <c r="C170" s="648" t="s">
        <v>435</v>
      </c>
      <c r="D170" s="648"/>
      <c r="E170" s="648"/>
      <c r="F170" s="648"/>
      <c r="G170" s="648"/>
      <c r="H170" s="261" t="s">
        <v>97</v>
      </c>
      <c r="I170" s="327"/>
      <c r="J170" s="327"/>
      <c r="K170" s="289" t="s">
        <v>185</v>
      </c>
      <c r="L170" s="290"/>
      <c r="M170" s="290"/>
      <c r="O170" s="291"/>
      <c r="P170" s="285">
        <v>14721.46</v>
      </c>
      <c r="Q170" s="280"/>
      <c r="R170" s="281"/>
      <c r="GO170" s="226"/>
      <c r="GP170" s="235"/>
      <c r="GQ170" s="235"/>
      <c r="GR170" s="235"/>
      <c r="GS170" s="235"/>
      <c r="GT170" s="235"/>
      <c r="GV170" s="188"/>
      <c r="GW170" s="188"/>
      <c r="GX170" s="235"/>
      <c r="GY170" s="188"/>
      <c r="GZ170" s="235"/>
      <c r="HB170" s="284"/>
      <c r="HD170" s="284"/>
      <c r="HG170" s="286" t="s">
        <v>435</v>
      </c>
    </row>
    <row r="171" spans="1:217" s="76" customFormat="1" ht="1.5" customHeight="1" x14ac:dyDescent="0.25">
      <c r="A171" s="292"/>
      <c r="B171" s="293"/>
      <c r="C171" s="293"/>
      <c r="D171" s="293"/>
      <c r="E171" s="293"/>
      <c r="F171" s="293"/>
      <c r="G171" s="293"/>
      <c r="H171" s="293"/>
      <c r="I171" s="293"/>
      <c r="J171" s="293"/>
      <c r="K171" s="293"/>
      <c r="L171" s="293"/>
      <c r="M171" s="293"/>
      <c r="N171" s="210"/>
      <c r="O171" s="294"/>
      <c r="P171" s="295"/>
      <c r="Q171" s="280"/>
      <c r="R171" s="281"/>
    </row>
    <row r="172" spans="1:217" s="76" customFormat="1" ht="15" x14ac:dyDescent="0.25">
      <c r="A172" s="268"/>
      <c r="B172" s="282"/>
      <c r="C172" s="650" t="s">
        <v>112</v>
      </c>
      <c r="D172" s="650"/>
      <c r="E172" s="650"/>
      <c r="F172" s="650"/>
      <c r="G172" s="650"/>
      <c r="H172" s="650"/>
      <c r="I172" s="650"/>
      <c r="J172" s="650"/>
      <c r="K172" s="650"/>
      <c r="L172" s="650"/>
      <c r="M172" s="650"/>
      <c r="N172" s="650"/>
      <c r="O172" s="650"/>
      <c r="P172" s="283"/>
      <c r="Q172" s="280"/>
      <c r="R172" s="281"/>
      <c r="HH172" s="284" t="s">
        <v>112</v>
      </c>
    </row>
    <row r="173" spans="1:217" s="76" customFormat="1" ht="15" x14ac:dyDescent="0.25">
      <c r="A173" s="268"/>
      <c r="B173" s="237"/>
      <c r="C173" s="648" t="s">
        <v>113</v>
      </c>
      <c r="D173" s="648"/>
      <c r="E173" s="648"/>
      <c r="F173" s="648"/>
      <c r="G173" s="648"/>
      <c r="H173" s="648"/>
      <c r="I173" s="648"/>
      <c r="J173" s="648"/>
      <c r="K173" s="648"/>
      <c r="L173" s="648"/>
      <c r="M173" s="648"/>
      <c r="N173" s="648"/>
      <c r="O173" s="648"/>
      <c r="P173" s="285">
        <v>117695.65</v>
      </c>
      <c r="Q173" s="296"/>
      <c r="R173" s="297"/>
      <c r="HH173" s="284"/>
      <c r="HI173" s="286" t="s">
        <v>113</v>
      </c>
    </row>
    <row r="174" spans="1:217" s="76" customFormat="1" ht="15" x14ac:dyDescent="0.25">
      <c r="A174" s="268"/>
      <c r="B174" s="237"/>
      <c r="C174" s="648" t="s">
        <v>105</v>
      </c>
      <c r="D174" s="648"/>
      <c r="E174" s="648"/>
      <c r="F174" s="648"/>
      <c r="G174" s="648"/>
      <c r="H174" s="648"/>
      <c r="I174" s="648"/>
      <c r="J174" s="648"/>
      <c r="K174" s="648"/>
      <c r="L174" s="648"/>
      <c r="M174" s="648"/>
      <c r="N174" s="648"/>
      <c r="O174" s="648"/>
      <c r="P174" s="287"/>
      <c r="Q174" s="296"/>
      <c r="R174" s="297"/>
      <c r="HH174" s="284"/>
      <c r="HI174" s="286" t="s">
        <v>105</v>
      </c>
    </row>
    <row r="175" spans="1:217" s="76" customFormat="1" ht="15" x14ac:dyDescent="0.25">
      <c r="A175" s="268"/>
      <c r="B175" s="237"/>
      <c r="C175" s="648" t="s">
        <v>106</v>
      </c>
      <c r="D175" s="648"/>
      <c r="E175" s="648"/>
      <c r="F175" s="648"/>
      <c r="G175" s="648"/>
      <c r="H175" s="648"/>
      <c r="I175" s="648"/>
      <c r="J175" s="648"/>
      <c r="K175" s="648"/>
      <c r="L175" s="648"/>
      <c r="M175" s="648"/>
      <c r="N175" s="648"/>
      <c r="O175" s="648"/>
      <c r="P175" s="285">
        <v>117695.65</v>
      </c>
      <c r="Q175" s="296"/>
      <c r="R175" s="297"/>
      <c r="HH175" s="284"/>
      <c r="HI175" s="286" t="s">
        <v>106</v>
      </c>
    </row>
    <row r="176" spans="1:217" s="76" customFormat="1" ht="15" x14ac:dyDescent="0.25">
      <c r="A176" s="268"/>
      <c r="B176" s="237"/>
      <c r="C176" s="648" t="s">
        <v>222</v>
      </c>
      <c r="D176" s="648"/>
      <c r="E176" s="648"/>
      <c r="F176" s="648"/>
      <c r="G176" s="648"/>
      <c r="H176" s="648"/>
      <c r="I176" s="648"/>
      <c r="J176" s="648"/>
      <c r="K176" s="648"/>
      <c r="L176" s="648"/>
      <c r="M176" s="648"/>
      <c r="N176" s="648"/>
      <c r="O176" s="648"/>
      <c r="P176" s="285">
        <v>247160.89</v>
      </c>
      <c r="Q176" s="296"/>
      <c r="R176" s="297"/>
      <c r="HH176" s="284"/>
      <c r="HI176" s="286" t="s">
        <v>222</v>
      </c>
    </row>
    <row r="177" spans="1:221" s="76" customFormat="1" ht="15" x14ac:dyDescent="0.25">
      <c r="A177" s="268"/>
      <c r="B177" s="237"/>
      <c r="C177" s="648" t="s">
        <v>223</v>
      </c>
      <c r="D177" s="648"/>
      <c r="E177" s="648"/>
      <c r="F177" s="648"/>
      <c r="G177" s="648"/>
      <c r="H177" s="648"/>
      <c r="I177" s="648"/>
      <c r="J177" s="648"/>
      <c r="K177" s="648"/>
      <c r="L177" s="648"/>
      <c r="M177" s="648"/>
      <c r="N177" s="648"/>
      <c r="O177" s="648"/>
      <c r="P177" s="285">
        <v>247160.89</v>
      </c>
      <c r="Q177" s="296"/>
      <c r="R177" s="297"/>
      <c r="HH177" s="284"/>
      <c r="HI177" s="286" t="s">
        <v>223</v>
      </c>
    </row>
    <row r="178" spans="1:221" s="76" customFormat="1" ht="15" x14ac:dyDescent="0.25">
      <c r="A178" s="268"/>
      <c r="B178" s="237"/>
      <c r="C178" s="648" t="s">
        <v>224</v>
      </c>
      <c r="D178" s="648"/>
      <c r="E178" s="648"/>
      <c r="F178" s="648"/>
      <c r="G178" s="648"/>
      <c r="H178" s="648"/>
      <c r="I178" s="648"/>
      <c r="J178" s="648"/>
      <c r="K178" s="648"/>
      <c r="L178" s="648"/>
      <c r="M178" s="648"/>
      <c r="N178" s="648"/>
      <c r="O178" s="648"/>
      <c r="P178" s="287"/>
      <c r="Q178" s="296"/>
      <c r="R178" s="297"/>
      <c r="HH178" s="284"/>
      <c r="HI178" s="286" t="s">
        <v>224</v>
      </c>
    </row>
    <row r="179" spans="1:221" s="76" customFormat="1" ht="15" x14ac:dyDescent="0.25">
      <c r="A179" s="268"/>
      <c r="B179" s="237"/>
      <c r="C179" s="648" t="s">
        <v>225</v>
      </c>
      <c r="D179" s="648"/>
      <c r="E179" s="648"/>
      <c r="F179" s="648"/>
      <c r="G179" s="648"/>
      <c r="H179" s="648"/>
      <c r="I179" s="648"/>
      <c r="J179" s="648"/>
      <c r="K179" s="648"/>
      <c r="L179" s="648"/>
      <c r="M179" s="648"/>
      <c r="N179" s="648"/>
      <c r="O179" s="648"/>
      <c r="P179" s="285">
        <v>117695.65</v>
      </c>
      <c r="Q179" s="296"/>
      <c r="R179" s="297"/>
      <c r="HH179" s="284"/>
      <c r="HI179" s="286" t="s">
        <v>225</v>
      </c>
    </row>
    <row r="180" spans="1:221" s="76" customFormat="1" ht="15" x14ac:dyDescent="0.25">
      <c r="A180" s="268"/>
      <c r="B180" s="237"/>
      <c r="C180" s="648" t="s">
        <v>226</v>
      </c>
      <c r="D180" s="648"/>
      <c r="E180" s="648"/>
      <c r="F180" s="648"/>
      <c r="G180" s="648"/>
      <c r="H180" s="648"/>
      <c r="I180" s="648"/>
      <c r="J180" s="648"/>
      <c r="K180" s="648"/>
      <c r="L180" s="648"/>
      <c r="M180" s="648"/>
      <c r="N180" s="648"/>
      <c r="O180" s="648"/>
      <c r="P180" s="285">
        <v>87094.8</v>
      </c>
      <c r="Q180" s="296"/>
      <c r="R180" s="297"/>
      <c r="HH180" s="284"/>
      <c r="HI180" s="286" t="s">
        <v>226</v>
      </c>
    </row>
    <row r="181" spans="1:221" s="76" customFormat="1" ht="15" x14ac:dyDescent="0.25">
      <c r="A181" s="268"/>
      <c r="B181" s="237"/>
      <c r="C181" s="648" t="s">
        <v>227</v>
      </c>
      <c r="D181" s="648"/>
      <c r="E181" s="648"/>
      <c r="F181" s="648"/>
      <c r="G181" s="648"/>
      <c r="H181" s="648"/>
      <c r="I181" s="648"/>
      <c r="J181" s="648"/>
      <c r="K181" s="648"/>
      <c r="L181" s="648"/>
      <c r="M181" s="648"/>
      <c r="N181" s="648"/>
      <c r="O181" s="648"/>
      <c r="P181" s="285">
        <v>42370.44</v>
      </c>
      <c r="Q181" s="296"/>
      <c r="R181" s="297"/>
      <c r="HH181" s="284"/>
      <c r="HI181" s="286" t="s">
        <v>227</v>
      </c>
    </row>
    <row r="182" spans="1:221" s="76" customFormat="1" ht="15" x14ac:dyDescent="0.25">
      <c r="A182" s="268"/>
      <c r="B182" s="237"/>
      <c r="C182" s="648" t="s">
        <v>114</v>
      </c>
      <c r="D182" s="648"/>
      <c r="E182" s="648"/>
      <c r="F182" s="648"/>
      <c r="G182" s="648"/>
      <c r="H182" s="648"/>
      <c r="I182" s="648"/>
      <c r="J182" s="648"/>
      <c r="K182" s="648"/>
      <c r="L182" s="648"/>
      <c r="M182" s="648"/>
      <c r="N182" s="648"/>
      <c r="O182" s="648"/>
      <c r="P182" s="285">
        <v>117695.65</v>
      </c>
      <c r="Q182" s="296"/>
      <c r="R182" s="297"/>
      <c r="HH182" s="284"/>
      <c r="HI182" s="286" t="s">
        <v>114</v>
      </c>
    </row>
    <row r="183" spans="1:221" s="76" customFormat="1" ht="15" x14ac:dyDescent="0.25">
      <c r="A183" s="268"/>
      <c r="B183" s="237"/>
      <c r="C183" s="648" t="s">
        <v>115</v>
      </c>
      <c r="D183" s="648"/>
      <c r="E183" s="648"/>
      <c r="F183" s="648"/>
      <c r="G183" s="648"/>
      <c r="H183" s="648"/>
      <c r="I183" s="648"/>
      <c r="J183" s="648"/>
      <c r="K183" s="648"/>
      <c r="L183" s="648"/>
      <c r="M183" s="648"/>
      <c r="N183" s="648"/>
      <c r="O183" s="648"/>
      <c r="P183" s="285">
        <v>87094.8</v>
      </c>
      <c r="Q183" s="296"/>
      <c r="R183" s="297"/>
      <c r="HH183" s="284"/>
      <c r="HI183" s="286" t="s">
        <v>115</v>
      </c>
    </row>
    <row r="184" spans="1:221" s="76" customFormat="1" ht="15" x14ac:dyDescent="0.25">
      <c r="A184" s="268"/>
      <c r="B184" s="237"/>
      <c r="C184" s="648" t="s">
        <v>116</v>
      </c>
      <c r="D184" s="648"/>
      <c r="E184" s="648"/>
      <c r="F184" s="648"/>
      <c r="G184" s="648"/>
      <c r="H184" s="648"/>
      <c r="I184" s="648"/>
      <c r="J184" s="648"/>
      <c r="K184" s="648"/>
      <c r="L184" s="648"/>
      <c r="M184" s="648"/>
      <c r="N184" s="648"/>
      <c r="O184" s="648"/>
      <c r="P184" s="285">
        <v>42370.44</v>
      </c>
      <c r="Q184" s="296"/>
      <c r="R184" s="297"/>
      <c r="HH184" s="284"/>
      <c r="HI184" s="286" t="s">
        <v>116</v>
      </c>
    </row>
    <row r="185" spans="1:221" s="76" customFormat="1" ht="15" x14ac:dyDescent="0.25">
      <c r="A185" s="268"/>
      <c r="B185" s="282"/>
      <c r="C185" s="650" t="s">
        <v>117</v>
      </c>
      <c r="D185" s="650"/>
      <c r="E185" s="650"/>
      <c r="F185" s="650"/>
      <c r="G185" s="650"/>
      <c r="H185" s="650"/>
      <c r="I185" s="650"/>
      <c r="J185" s="650"/>
      <c r="K185" s="650"/>
      <c r="L185" s="650"/>
      <c r="M185" s="650"/>
      <c r="N185" s="650"/>
      <c r="O185" s="650"/>
      <c r="P185" s="288">
        <v>247160.89</v>
      </c>
      <c r="Q185" s="296"/>
      <c r="R185" s="298"/>
      <c r="HH185" s="284"/>
      <c r="HJ185" s="284" t="s">
        <v>117</v>
      </c>
    </row>
    <row r="186" spans="1:221" s="76" customFormat="1" ht="15" x14ac:dyDescent="0.25">
      <c r="A186" s="268"/>
      <c r="B186" s="237"/>
      <c r="C186" s="648" t="s">
        <v>384</v>
      </c>
      <c r="D186" s="648"/>
      <c r="E186" s="648"/>
      <c r="F186" s="648"/>
      <c r="G186" s="648"/>
      <c r="H186" s="648"/>
      <c r="I186" s="648"/>
      <c r="J186" s="648"/>
      <c r="K186" s="648"/>
      <c r="L186" s="648"/>
      <c r="M186" s="648"/>
      <c r="N186" s="648"/>
      <c r="O186" s="648"/>
      <c r="P186" s="287"/>
      <c r="Q186" s="296"/>
      <c r="R186" s="297"/>
      <c r="HH186" s="284"/>
      <c r="HI186" s="286" t="s">
        <v>384</v>
      </c>
      <c r="HJ186" s="284"/>
    </row>
    <row r="187" spans="1:221" s="76" customFormat="1" ht="15" x14ac:dyDescent="0.25">
      <c r="A187" s="268"/>
      <c r="B187" s="237"/>
      <c r="C187" s="648" t="s">
        <v>385</v>
      </c>
      <c r="D187" s="648"/>
      <c r="E187" s="648"/>
      <c r="F187" s="648"/>
      <c r="G187" s="648"/>
      <c r="H187" s="648"/>
      <c r="I187" s="648"/>
      <c r="J187" s="648"/>
      <c r="K187" s="289" t="s">
        <v>429</v>
      </c>
      <c r="L187" s="290"/>
      <c r="M187" s="290"/>
      <c r="O187" s="291"/>
      <c r="P187" s="287"/>
      <c r="Q187" s="296"/>
      <c r="R187" s="298"/>
      <c r="HH187" s="284"/>
      <c r="HJ187" s="284"/>
      <c r="HK187" s="286" t="s">
        <v>385</v>
      </c>
    </row>
    <row r="188" spans="1:221" s="76" customFormat="1" ht="15" x14ac:dyDescent="0.25">
      <c r="A188" s="268"/>
      <c r="B188" s="237"/>
      <c r="C188" s="648" t="s">
        <v>430</v>
      </c>
      <c r="D188" s="648"/>
      <c r="E188" s="648"/>
      <c r="F188" s="648"/>
      <c r="G188" s="648"/>
      <c r="H188" s="648"/>
      <c r="I188" s="648"/>
      <c r="J188" s="648"/>
      <c r="K188" s="648"/>
      <c r="L188" s="648"/>
      <c r="M188" s="648"/>
      <c r="N188" s="648"/>
      <c r="O188" s="648"/>
      <c r="P188" s="285">
        <v>154340.31</v>
      </c>
      <c r="Q188" s="296"/>
      <c r="R188" s="297"/>
      <c r="HH188" s="284"/>
      <c r="HJ188" s="284"/>
      <c r="HL188" s="286" t="s">
        <v>430</v>
      </c>
    </row>
    <row r="189" spans="1:221" s="76" customFormat="1" ht="15" x14ac:dyDescent="0.25">
      <c r="A189" s="268"/>
      <c r="B189" s="237"/>
      <c r="C189" s="648" t="s">
        <v>224</v>
      </c>
      <c r="D189" s="648"/>
      <c r="E189" s="648"/>
      <c r="F189" s="648"/>
      <c r="G189" s="648"/>
      <c r="H189" s="648"/>
      <c r="I189" s="648"/>
      <c r="J189" s="648"/>
      <c r="K189" s="648"/>
      <c r="L189" s="648"/>
      <c r="M189" s="648"/>
      <c r="N189" s="648"/>
      <c r="O189" s="648"/>
      <c r="P189" s="287"/>
      <c r="Q189" s="296"/>
      <c r="R189" s="297"/>
      <c r="HH189" s="284"/>
      <c r="HI189" s="286" t="s">
        <v>224</v>
      </c>
      <c r="HJ189" s="284"/>
    </row>
    <row r="190" spans="1:221" s="76" customFormat="1" ht="22.5" x14ac:dyDescent="0.25">
      <c r="A190" s="268"/>
      <c r="B190" s="237" t="s">
        <v>431</v>
      </c>
      <c r="C190" s="648" t="s">
        <v>432</v>
      </c>
      <c r="D190" s="648"/>
      <c r="E190" s="648"/>
      <c r="F190" s="648"/>
      <c r="G190" s="648"/>
      <c r="H190" s="261" t="s">
        <v>97</v>
      </c>
      <c r="I190" s="327"/>
      <c r="J190" s="327"/>
      <c r="K190" s="289" t="s">
        <v>433</v>
      </c>
      <c r="L190" s="290"/>
      <c r="M190" s="290"/>
      <c r="O190" s="291"/>
      <c r="P190" s="285">
        <v>95454.48</v>
      </c>
      <c r="Q190" s="296"/>
      <c r="R190" s="297"/>
      <c r="HH190" s="284"/>
      <c r="HJ190" s="284"/>
      <c r="HM190" s="286" t="s">
        <v>432</v>
      </c>
    </row>
    <row r="191" spans="1:221" s="76" customFormat="1" ht="22.5" x14ac:dyDescent="0.25">
      <c r="A191" s="268"/>
      <c r="B191" s="237" t="s">
        <v>434</v>
      </c>
      <c r="C191" s="648" t="s">
        <v>435</v>
      </c>
      <c r="D191" s="648"/>
      <c r="E191" s="648"/>
      <c r="F191" s="648"/>
      <c r="G191" s="648"/>
      <c r="H191" s="261" t="s">
        <v>97</v>
      </c>
      <c r="I191" s="327"/>
      <c r="J191" s="327"/>
      <c r="K191" s="289" t="s">
        <v>436</v>
      </c>
      <c r="L191" s="290"/>
      <c r="M191" s="290"/>
      <c r="O191" s="291"/>
      <c r="P191" s="285">
        <v>58885.83</v>
      </c>
      <c r="Q191" s="296"/>
      <c r="R191" s="297"/>
      <c r="HH191" s="284"/>
      <c r="HJ191" s="284"/>
      <c r="HM191" s="286" t="s">
        <v>435</v>
      </c>
    </row>
    <row r="192" spans="1:221" s="76" customFormat="1" ht="15" x14ac:dyDescent="0.25">
      <c r="A192" s="268"/>
      <c r="B192" s="237"/>
      <c r="C192" s="648" t="s">
        <v>437</v>
      </c>
      <c r="D192" s="648"/>
      <c r="E192" s="648"/>
      <c r="F192" s="648"/>
      <c r="G192" s="648"/>
      <c r="H192" s="648"/>
      <c r="I192" s="648"/>
      <c r="J192" s="648"/>
      <c r="K192" s="648"/>
      <c r="L192" s="648"/>
      <c r="M192" s="648"/>
      <c r="N192" s="648"/>
      <c r="O192" s="648"/>
      <c r="P192" s="285">
        <v>92820.58</v>
      </c>
      <c r="Q192" s="296"/>
      <c r="R192" s="297"/>
      <c r="HH192" s="284"/>
      <c r="HJ192" s="284"/>
      <c r="HL192" s="286" t="s">
        <v>437</v>
      </c>
    </row>
    <row r="193" spans="1:245" s="76" customFormat="1" ht="15" x14ac:dyDescent="0.25">
      <c r="A193" s="268"/>
      <c r="B193" s="237"/>
      <c r="C193" s="648" t="s">
        <v>224</v>
      </c>
      <c r="D193" s="648"/>
      <c r="E193" s="648"/>
      <c r="F193" s="648"/>
      <c r="G193" s="648"/>
      <c r="H193" s="648"/>
      <c r="I193" s="648"/>
      <c r="J193" s="648"/>
      <c r="K193" s="648"/>
      <c r="L193" s="648"/>
      <c r="M193" s="648"/>
      <c r="N193" s="648"/>
      <c r="O193" s="648"/>
      <c r="P193" s="287"/>
      <c r="Q193" s="296"/>
      <c r="R193" s="297"/>
      <c r="HH193" s="284"/>
      <c r="HI193" s="286" t="s">
        <v>224</v>
      </c>
      <c r="HJ193" s="284"/>
    </row>
    <row r="194" spans="1:245" s="76" customFormat="1" ht="22.5" x14ac:dyDescent="0.25">
      <c r="A194" s="268"/>
      <c r="B194" s="237" t="s">
        <v>438</v>
      </c>
      <c r="C194" s="648" t="s">
        <v>432</v>
      </c>
      <c r="D194" s="648"/>
      <c r="E194" s="648"/>
      <c r="F194" s="648"/>
      <c r="G194" s="648"/>
      <c r="H194" s="261" t="s">
        <v>97</v>
      </c>
      <c r="I194" s="327"/>
      <c r="J194" s="327"/>
      <c r="K194" s="289" t="s">
        <v>439</v>
      </c>
      <c r="L194" s="290"/>
      <c r="M194" s="290"/>
      <c r="O194" s="291"/>
      <c r="P194" s="285">
        <v>78099.12</v>
      </c>
      <c r="Q194" s="296"/>
      <c r="R194" s="297"/>
      <c r="HH194" s="284"/>
      <c r="HJ194" s="284"/>
      <c r="HM194" s="286" t="s">
        <v>432</v>
      </c>
    </row>
    <row r="195" spans="1:245" s="76" customFormat="1" ht="22.5" x14ac:dyDescent="0.25">
      <c r="A195" s="268"/>
      <c r="B195" s="237" t="s">
        <v>440</v>
      </c>
      <c r="C195" s="648" t="s">
        <v>435</v>
      </c>
      <c r="D195" s="648"/>
      <c r="E195" s="648"/>
      <c r="F195" s="648"/>
      <c r="G195" s="648"/>
      <c r="H195" s="261" t="s">
        <v>97</v>
      </c>
      <c r="I195" s="327"/>
      <c r="J195" s="327"/>
      <c r="K195" s="289" t="s">
        <v>185</v>
      </c>
      <c r="L195" s="290"/>
      <c r="M195" s="290"/>
      <c r="O195" s="291"/>
      <c r="P195" s="285">
        <v>14721.46</v>
      </c>
      <c r="Q195" s="296"/>
      <c r="R195" s="297"/>
      <c r="HH195" s="284"/>
      <c r="HJ195" s="284"/>
      <c r="HM195" s="286" t="s">
        <v>435</v>
      </c>
    </row>
    <row r="196" spans="1:245" s="305" customFormat="1" ht="1.5" customHeight="1" x14ac:dyDescent="0.2">
      <c r="A196" s="292"/>
      <c r="B196" s="276"/>
      <c r="C196" s="274"/>
      <c r="D196" s="274"/>
      <c r="E196" s="274"/>
      <c r="F196" s="274"/>
      <c r="G196" s="274"/>
      <c r="H196" s="274"/>
      <c r="I196" s="274"/>
      <c r="J196" s="274"/>
      <c r="K196" s="274"/>
      <c r="L196" s="299"/>
      <c r="M196" s="300"/>
      <c r="N196" s="301"/>
      <c r="O196" s="302"/>
      <c r="P196" s="303"/>
      <c r="Q196" s="304"/>
      <c r="R196" s="304"/>
      <c r="AB196" s="238"/>
      <c r="AC196" s="238"/>
      <c r="AD196" s="238"/>
      <c r="AE196" s="238"/>
      <c r="AF196" s="238"/>
      <c r="AG196" s="238"/>
      <c r="AH196" s="306"/>
      <c r="AI196" s="306"/>
      <c r="AJ196" s="306"/>
      <c r="AK196" s="306"/>
      <c r="AL196" s="306"/>
      <c r="AM196" s="306"/>
      <c r="AN196" s="306"/>
      <c r="AO196" s="306"/>
      <c r="AP196" s="306"/>
      <c r="AQ196" s="306"/>
      <c r="AR196" s="238"/>
      <c r="AS196" s="238"/>
      <c r="AT196" s="238"/>
      <c r="AU196" s="238"/>
      <c r="AV196" s="238"/>
      <c r="AW196" s="238"/>
      <c r="AX196" s="306"/>
      <c r="AY196" s="306"/>
      <c r="AZ196" s="306"/>
      <c r="BA196" s="306"/>
      <c r="BB196" s="306"/>
      <c r="BC196" s="306"/>
      <c r="BD196" s="306"/>
      <c r="BE196" s="306"/>
      <c r="BF196" s="306"/>
      <c r="BG196" s="306"/>
      <c r="BH196" s="238"/>
      <c r="BI196" s="238"/>
      <c r="BJ196" s="238"/>
      <c r="BK196" s="238"/>
      <c r="BL196" s="238"/>
      <c r="BM196" s="238"/>
      <c r="BN196" s="306"/>
      <c r="BO196" s="306"/>
      <c r="BP196" s="306"/>
      <c r="BQ196" s="306"/>
      <c r="BR196" s="306"/>
      <c r="BS196" s="306"/>
      <c r="BT196" s="306"/>
      <c r="BU196" s="306"/>
      <c r="BV196" s="306"/>
      <c r="BW196" s="306"/>
      <c r="BX196" s="238"/>
      <c r="BY196" s="238"/>
      <c r="BZ196" s="238"/>
      <c r="CA196" s="238"/>
      <c r="CB196" s="238"/>
      <c r="CC196" s="238"/>
      <c r="CD196" s="306"/>
      <c r="CE196" s="306"/>
      <c r="CF196" s="306"/>
      <c r="CG196" s="306"/>
      <c r="CH196" s="306"/>
      <c r="CI196" s="306"/>
      <c r="CJ196" s="306"/>
      <c r="CK196" s="306"/>
      <c r="CL196" s="306"/>
      <c r="CM196" s="306"/>
      <c r="CN196" s="238"/>
      <c r="CO196" s="238"/>
      <c r="CP196" s="238"/>
      <c r="CQ196" s="238"/>
      <c r="CR196" s="238"/>
      <c r="CS196" s="238"/>
      <c r="CT196" s="306"/>
      <c r="CU196" s="306"/>
      <c r="CV196" s="306"/>
      <c r="CW196" s="306"/>
      <c r="CX196" s="306"/>
      <c r="CY196" s="306"/>
      <c r="CZ196" s="306"/>
      <c r="DA196" s="306"/>
      <c r="DB196" s="306"/>
      <c r="DC196" s="306"/>
      <c r="DD196" s="238"/>
      <c r="DE196" s="238"/>
      <c r="DF196" s="238"/>
      <c r="DG196" s="238"/>
      <c r="DH196" s="238"/>
      <c r="DI196" s="238"/>
      <c r="DJ196" s="306"/>
      <c r="DK196" s="306"/>
      <c r="DL196" s="306"/>
      <c r="DM196" s="306"/>
      <c r="DN196" s="306"/>
      <c r="DO196" s="306"/>
      <c r="DP196" s="306"/>
      <c r="DQ196" s="306"/>
      <c r="DR196" s="306"/>
      <c r="DS196" s="306"/>
      <c r="DT196" s="238"/>
      <c r="DU196" s="238"/>
      <c r="DV196" s="238"/>
      <c r="DW196" s="238"/>
      <c r="DX196" s="238"/>
      <c r="DY196" s="238"/>
      <c r="DZ196" s="306"/>
      <c r="EA196" s="306"/>
      <c r="EB196" s="306"/>
      <c r="EC196" s="306"/>
      <c r="ED196" s="306"/>
      <c r="EE196" s="306"/>
      <c r="EF196" s="306"/>
      <c r="EG196" s="306"/>
      <c r="EH196" s="306"/>
      <c r="EI196" s="306"/>
      <c r="EJ196" s="307"/>
      <c r="EK196" s="307"/>
      <c r="EL196" s="307"/>
      <c r="EM196" s="307"/>
      <c r="EN196" s="307"/>
      <c r="EO196" s="307"/>
      <c r="EP196" s="307"/>
      <c r="EQ196" s="307"/>
      <c r="ER196" s="307"/>
      <c r="ES196" s="307"/>
      <c r="ET196" s="307"/>
      <c r="EU196" s="307"/>
      <c r="EV196" s="307"/>
      <c r="EW196" s="307"/>
      <c r="EX196" s="307"/>
      <c r="EY196" s="307"/>
      <c r="EZ196" s="307"/>
      <c r="FA196" s="307"/>
      <c r="FB196" s="307"/>
      <c r="FC196" s="307"/>
      <c r="FD196" s="307"/>
      <c r="FE196" s="307"/>
      <c r="FF196" s="307"/>
      <c r="FG196" s="307"/>
      <c r="FH196" s="307"/>
      <c r="FI196" s="307"/>
      <c r="FJ196" s="307"/>
      <c r="FK196" s="307"/>
      <c r="FL196" s="307"/>
      <c r="FM196" s="307"/>
      <c r="FN196" s="307"/>
      <c r="FO196" s="307"/>
      <c r="FP196" s="307"/>
      <c r="FQ196" s="307"/>
      <c r="FR196" s="307"/>
      <c r="FS196" s="307"/>
      <c r="FT196" s="307"/>
      <c r="FU196" s="307"/>
      <c r="FV196" s="307"/>
      <c r="FW196" s="307"/>
      <c r="FX196" s="307"/>
      <c r="FY196" s="307"/>
      <c r="FZ196" s="307"/>
      <c r="GA196" s="307"/>
      <c r="GB196" s="307"/>
      <c r="GC196" s="307"/>
      <c r="GD196" s="307"/>
      <c r="GE196" s="307"/>
      <c r="GF196" s="306"/>
      <c r="GG196" s="306"/>
      <c r="GH196" s="306"/>
      <c r="GI196" s="306"/>
      <c r="GJ196" s="306"/>
      <c r="GK196" s="308"/>
      <c r="GL196" s="308"/>
      <c r="GM196" s="308"/>
      <c r="GN196" s="308"/>
      <c r="GO196" s="306"/>
      <c r="GP196" s="238"/>
      <c r="GQ196" s="238"/>
      <c r="GR196" s="238"/>
      <c r="GS196" s="238"/>
      <c r="GT196" s="238"/>
      <c r="GU196" s="238"/>
      <c r="GV196" s="238"/>
      <c r="GW196" s="238"/>
      <c r="GX196" s="238"/>
      <c r="GY196" s="238"/>
      <c r="GZ196" s="238"/>
      <c r="HA196" s="238"/>
      <c r="HB196" s="286"/>
      <c r="HC196" s="286"/>
      <c r="HD196" s="286"/>
      <c r="HE196" s="286"/>
      <c r="HF196" s="286"/>
      <c r="HG196" s="286"/>
      <c r="HH196" s="286"/>
      <c r="HI196" s="286"/>
      <c r="HJ196" s="286"/>
      <c r="HK196" s="286"/>
      <c r="HL196" s="286"/>
      <c r="HM196" s="286"/>
      <c r="HN196" s="286"/>
      <c r="HO196" s="286"/>
      <c r="HP196" s="286"/>
      <c r="HQ196" s="286"/>
      <c r="HR196" s="286"/>
      <c r="HS196" s="286"/>
      <c r="HT196" s="248"/>
      <c r="HU196" s="248"/>
      <c r="HV196" s="248"/>
      <c r="HW196" s="248"/>
      <c r="HX196" s="248"/>
      <c r="HY196" s="248"/>
      <c r="HZ196" s="286"/>
      <c r="IA196" s="286"/>
      <c r="IB196" s="286"/>
      <c r="IC196" s="286"/>
      <c r="ID196" s="286"/>
      <c r="IE196" s="286"/>
      <c r="IF196" s="248"/>
      <c r="IG196" s="248"/>
      <c r="IH196" s="248"/>
      <c r="II196" s="248"/>
      <c r="IJ196" s="248"/>
      <c r="IK196" s="248"/>
    </row>
    <row r="197" spans="1:245" customFormat="1" ht="25.15" customHeight="1" x14ac:dyDescent="0.25">
      <c r="A197" s="409"/>
      <c r="B197" s="69"/>
      <c r="C197" s="649" t="s">
        <v>614</v>
      </c>
      <c r="D197" s="649"/>
      <c r="E197" s="649"/>
      <c r="F197" s="649"/>
      <c r="G197" s="649"/>
      <c r="H197" s="70"/>
      <c r="I197" s="70"/>
      <c r="J197" s="70"/>
      <c r="K197" s="70"/>
      <c r="L197" s="70"/>
      <c r="M197" s="410"/>
      <c r="N197" s="411"/>
      <c r="O197" s="412"/>
      <c r="P197" s="413">
        <v>1</v>
      </c>
      <c r="HV197" s="414"/>
      <c r="HW197" s="415"/>
    </row>
    <row r="198" spans="1:245" customFormat="1" ht="25.15" customHeight="1" x14ac:dyDescent="0.25">
      <c r="A198" s="409"/>
      <c r="B198" s="69"/>
      <c r="C198" s="649" t="s">
        <v>174</v>
      </c>
      <c r="D198" s="649"/>
      <c r="E198" s="649"/>
      <c r="F198" s="649"/>
      <c r="G198" s="649"/>
      <c r="H198" s="70"/>
      <c r="I198" s="70"/>
      <c r="J198" s="70"/>
      <c r="K198" s="70"/>
      <c r="L198" s="70"/>
      <c r="M198" s="410"/>
      <c r="N198" s="411"/>
      <c r="O198" s="412"/>
      <c r="P198" s="413">
        <f>НМЦК!$K$33</f>
        <v>1.0044999999999999</v>
      </c>
      <c r="HV198" s="414"/>
      <c r="HW198" s="415"/>
    </row>
    <row r="199" spans="1:245" customFormat="1" ht="25.15" customHeight="1" x14ac:dyDescent="0.25">
      <c r="A199" s="409"/>
      <c r="B199" s="416"/>
      <c r="C199" s="649" t="s">
        <v>615</v>
      </c>
      <c r="D199" s="649"/>
      <c r="E199" s="649"/>
      <c r="F199" s="649"/>
      <c r="G199" s="649"/>
      <c r="H199" s="410"/>
      <c r="I199" s="410"/>
      <c r="J199" s="410"/>
      <c r="K199" s="410"/>
      <c r="L199" s="410"/>
      <c r="M199" s="410"/>
      <c r="N199" s="417"/>
      <c r="O199" s="418"/>
      <c r="P199" s="419">
        <f>P185*P197*P198</f>
        <v>248273.11</v>
      </c>
      <c r="HV199" s="414"/>
      <c r="HW199" s="415"/>
    </row>
    <row r="200" spans="1:245" customFormat="1" ht="34.9" hidden="1" customHeight="1" x14ac:dyDescent="0.25">
      <c r="A200" s="409"/>
      <c r="B200" s="416"/>
      <c r="C200" s="649" t="s">
        <v>616</v>
      </c>
      <c r="D200" s="649"/>
      <c r="E200" s="649"/>
      <c r="F200" s="649"/>
      <c r="G200" s="649"/>
      <c r="H200" s="410"/>
      <c r="I200" s="410"/>
      <c r="J200" s="688" t="str">
        <f>CONCATENATE("Расчет затрат ",K187,"/8*(550+100)=",P200)</f>
        <v>Расчет затрат 203,6488/8*(550+100)=0</v>
      </c>
      <c r="K200" s="688"/>
      <c r="L200" s="410" t="s">
        <v>120</v>
      </c>
      <c r="M200" s="410"/>
      <c r="N200" s="417"/>
      <c r="O200" s="418"/>
      <c r="P200" s="420">
        <f>(K187+L187)/8*(550+100)*0</f>
        <v>0</v>
      </c>
      <c r="HV200" s="414"/>
      <c r="HW200" s="415"/>
    </row>
    <row r="201" spans="1:245" s="426" customFormat="1" ht="25.15" hidden="1" customHeight="1" x14ac:dyDescent="0.25">
      <c r="A201" s="421"/>
      <c r="B201" s="422"/>
      <c r="C201" s="686" t="s">
        <v>617</v>
      </c>
      <c r="D201" s="686"/>
      <c r="E201" s="686"/>
      <c r="F201" s="686"/>
      <c r="G201" s="686"/>
      <c r="H201" s="423"/>
      <c r="I201" s="423"/>
      <c r="J201" s="423"/>
      <c r="K201" s="423"/>
      <c r="L201" s="423"/>
      <c r="M201" s="423"/>
      <c r="N201" s="424"/>
      <c r="O201" s="425"/>
      <c r="P201" s="424">
        <f>P199+P200</f>
        <v>248273.11</v>
      </c>
      <c r="HV201" s="414"/>
      <c r="HW201" s="415"/>
    </row>
    <row r="202" spans="1:245" s="432" customFormat="1" ht="25.15" customHeight="1" x14ac:dyDescent="0.25">
      <c r="A202" s="427"/>
      <c r="B202" s="428"/>
      <c r="C202" s="685" t="s">
        <v>619</v>
      </c>
      <c r="D202" s="685"/>
      <c r="E202" s="685"/>
      <c r="F202" s="685"/>
      <c r="G202" s="685"/>
      <c r="H202" s="429"/>
      <c r="I202" s="429"/>
      <c r="J202" s="429"/>
      <c r="K202" s="429"/>
      <c r="L202" s="429"/>
      <c r="M202" s="429"/>
      <c r="N202" s="430"/>
      <c r="O202" s="431"/>
      <c r="P202" s="430">
        <f>P201*3%</f>
        <v>7448.19</v>
      </c>
      <c r="HV202" s="415"/>
      <c r="HW202" s="415"/>
    </row>
    <row r="203" spans="1:245" customFormat="1" ht="25.15" customHeight="1" x14ac:dyDescent="0.25">
      <c r="A203" s="71"/>
      <c r="B203" s="72"/>
      <c r="C203" s="689" t="s">
        <v>620</v>
      </c>
      <c r="D203" s="689"/>
      <c r="E203" s="689"/>
      <c r="F203" s="689"/>
      <c r="G203" s="689"/>
      <c r="H203" s="111"/>
      <c r="I203" s="111"/>
      <c r="J203" s="111"/>
      <c r="K203" s="111"/>
      <c r="L203" s="111"/>
      <c r="M203" s="111"/>
      <c r="N203" s="73"/>
      <c r="O203" s="74"/>
      <c r="P203" s="73">
        <f>P201+P202</f>
        <v>255721.3</v>
      </c>
      <c r="HV203" s="414"/>
      <c r="HW203" s="415"/>
    </row>
    <row r="204" spans="1:245" customFormat="1" ht="25.15" customHeight="1" x14ac:dyDescent="0.25">
      <c r="A204" s="427"/>
      <c r="B204" s="428"/>
      <c r="C204" s="685" t="s">
        <v>618</v>
      </c>
      <c r="D204" s="685"/>
      <c r="E204" s="685"/>
      <c r="F204" s="685"/>
      <c r="G204" s="685"/>
      <c r="H204" s="429"/>
      <c r="I204" s="429"/>
      <c r="J204" s="429"/>
      <c r="K204" s="429"/>
      <c r="L204" s="429"/>
      <c r="M204" s="429"/>
      <c r="N204" s="430"/>
      <c r="O204" s="431"/>
      <c r="P204" s="430">
        <f>P203*0.22</f>
        <v>56258.69</v>
      </c>
      <c r="HV204" s="414"/>
      <c r="HW204" s="415"/>
    </row>
    <row r="205" spans="1:245" customFormat="1" ht="25.15" customHeight="1" x14ac:dyDescent="0.25">
      <c r="A205" s="421"/>
      <c r="B205" s="422"/>
      <c r="C205" s="686" t="s">
        <v>121</v>
      </c>
      <c r="D205" s="686"/>
      <c r="E205" s="686"/>
      <c r="F205" s="686"/>
      <c r="G205" s="686"/>
      <c r="H205" s="423"/>
      <c r="I205" s="423"/>
      <c r="J205" s="423"/>
      <c r="K205" s="423"/>
      <c r="L205" s="423"/>
      <c r="M205" s="423"/>
      <c r="N205" s="424"/>
      <c r="O205" s="425"/>
      <c r="P205" s="424">
        <f>P203+P204</f>
        <v>311979.99</v>
      </c>
      <c r="S205" s="433"/>
    </row>
    <row r="206" spans="1:245" s="305" customFormat="1" ht="14.25" customHeight="1" x14ac:dyDescent="0.2">
      <c r="A206" s="185"/>
      <c r="B206" s="309"/>
      <c r="C206" s="235"/>
      <c r="D206" s="235"/>
      <c r="E206" s="235"/>
      <c r="F206" s="235"/>
      <c r="G206" s="235"/>
      <c r="H206" s="235"/>
      <c r="I206" s="235"/>
      <c r="J206" s="235"/>
      <c r="K206" s="235"/>
      <c r="L206" s="310"/>
      <c r="M206" s="311"/>
      <c r="N206" s="312"/>
      <c r="O206" s="185"/>
      <c r="P206" s="185"/>
      <c r="Q206" s="304"/>
      <c r="R206" s="304"/>
      <c r="AB206" s="238"/>
      <c r="AC206" s="238"/>
      <c r="AD206" s="238"/>
      <c r="AE206" s="238"/>
      <c r="AF206" s="238"/>
      <c r="AG206" s="238"/>
      <c r="AH206" s="306"/>
      <c r="AI206" s="306"/>
      <c r="AJ206" s="306"/>
      <c r="AK206" s="306"/>
      <c r="AL206" s="306"/>
      <c r="AM206" s="306"/>
      <c r="AN206" s="306"/>
      <c r="AO206" s="306"/>
      <c r="AP206" s="306"/>
      <c r="AQ206" s="306"/>
      <c r="AR206" s="238"/>
      <c r="AS206" s="238"/>
      <c r="AT206" s="238"/>
      <c r="AU206" s="238"/>
      <c r="AV206" s="238"/>
      <c r="AW206" s="238"/>
      <c r="AX206" s="306"/>
      <c r="AY206" s="306"/>
      <c r="AZ206" s="306"/>
      <c r="BA206" s="306"/>
      <c r="BB206" s="306"/>
      <c r="BC206" s="306"/>
      <c r="BD206" s="306"/>
      <c r="BE206" s="306"/>
      <c r="BF206" s="306"/>
      <c r="BG206" s="306"/>
      <c r="BH206" s="238"/>
      <c r="BI206" s="238"/>
      <c r="BJ206" s="238"/>
      <c r="BK206" s="238"/>
      <c r="BL206" s="238"/>
      <c r="BM206" s="238"/>
      <c r="BN206" s="306"/>
      <c r="BO206" s="306"/>
      <c r="BP206" s="306"/>
      <c r="BQ206" s="306"/>
      <c r="BR206" s="306"/>
      <c r="BS206" s="306"/>
      <c r="BT206" s="306"/>
      <c r="BU206" s="306"/>
      <c r="BV206" s="306"/>
      <c r="BW206" s="306"/>
      <c r="BX206" s="238"/>
      <c r="BY206" s="238"/>
      <c r="BZ206" s="238"/>
      <c r="CA206" s="238"/>
      <c r="CB206" s="238"/>
      <c r="CC206" s="238"/>
      <c r="CD206" s="306"/>
      <c r="CE206" s="306"/>
      <c r="CF206" s="306"/>
      <c r="CG206" s="306"/>
      <c r="CH206" s="306"/>
      <c r="CI206" s="306"/>
      <c r="CJ206" s="306"/>
      <c r="CK206" s="306"/>
      <c r="CL206" s="306"/>
      <c r="CM206" s="306"/>
      <c r="CN206" s="238"/>
      <c r="CO206" s="238"/>
      <c r="CP206" s="238"/>
      <c r="CQ206" s="238"/>
      <c r="CR206" s="238"/>
      <c r="CS206" s="238"/>
      <c r="CT206" s="306"/>
      <c r="CU206" s="306"/>
      <c r="CV206" s="306"/>
      <c r="CW206" s="306"/>
      <c r="CX206" s="306"/>
      <c r="CY206" s="306"/>
      <c r="CZ206" s="306"/>
      <c r="DA206" s="306"/>
      <c r="DB206" s="306"/>
      <c r="DC206" s="306"/>
      <c r="DD206" s="238"/>
      <c r="DE206" s="238"/>
      <c r="DF206" s="238"/>
      <c r="DG206" s="238"/>
      <c r="DH206" s="238"/>
      <c r="DI206" s="238"/>
      <c r="DJ206" s="306"/>
      <c r="DK206" s="306"/>
      <c r="DL206" s="306"/>
      <c r="DM206" s="306"/>
      <c r="DN206" s="306"/>
      <c r="DO206" s="306"/>
      <c r="DP206" s="306"/>
      <c r="DQ206" s="306"/>
      <c r="DR206" s="306"/>
      <c r="DS206" s="306"/>
      <c r="DT206" s="238"/>
      <c r="DU206" s="238"/>
      <c r="DV206" s="238"/>
      <c r="DW206" s="238"/>
      <c r="DX206" s="238"/>
      <c r="DY206" s="238"/>
      <c r="DZ206" s="306"/>
      <c r="EA206" s="306"/>
      <c r="EB206" s="306"/>
      <c r="EC206" s="306"/>
      <c r="ED206" s="306"/>
      <c r="EE206" s="306"/>
      <c r="EF206" s="306"/>
      <c r="EG206" s="306"/>
      <c r="EH206" s="306"/>
      <c r="EI206" s="306"/>
      <c r="EJ206" s="307"/>
      <c r="EK206" s="307"/>
      <c r="EL206" s="307"/>
      <c r="EM206" s="307"/>
      <c r="EN206" s="307"/>
      <c r="EO206" s="307"/>
      <c r="EP206" s="307"/>
      <c r="EQ206" s="307"/>
      <c r="ER206" s="307"/>
      <c r="ES206" s="307"/>
      <c r="ET206" s="307"/>
      <c r="EU206" s="307"/>
      <c r="EV206" s="307"/>
      <c r="EW206" s="307"/>
      <c r="EX206" s="307"/>
      <c r="EY206" s="307"/>
      <c r="EZ206" s="307"/>
      <c r="FA206" s="307"/>
      <c r="FB206" s="307"/>
      <c r="FC206" s="307"/>
      <c r="FD206" s="307"/>
      <c r="FE206" s="307"/>
      <c r="FF206" s="307"/>
      <c r="FG206" s="307"/>
      <c r="FH206" s="307"/>
      <c r="FI206" s="307"/>
      <c r="FJ206" s="307"/>
      <c r="FK206" s="307"/>
      <c r="FL206" s="307"/>
      <c r="FM206" s="307"/>
      <c r="FN206" s="307"/>
      <c r="FO206" s="307"/>
      <c r="FP206" s="307"/>
      <c r="FQ206" s="307"/>
      <c r="FR206" s="307"/>
      <c r="FS206" s="307"/>
      <c r="FT206" s="307"/>
      <c r="FU206" s="307"/>
      <c r="FV206" s="307"/>
      <c r="FW206" s="307"/>
      <c r="FX206" s="307"/>
      <c r="FY206" s="307"/>
      <c r="FZ206" s="307"/>
      <c r="GA206" s="307"/>
      <c r="GB206" s="307"/>
      <c r="GC206" s="307"/>
      <c r="GD206" s="307"/>
      <c r="GE206" s="307"/>
      <c r="GF206" s="306"/>
      <c r="GG206" s="306"/>
      <c r="GH206" s="306"/>
      <c r="GI206" s="306"/>
      <c r="GJ206" s="306"/>
      <c r="GK206" s="308"/>
      <c r="GL206" s="308"/>
      <c r="GM206" s="308"/>
      <c r="GN206" s="308"/>
      <c r="GO206" s="306"/>
      <c r="GP206" s="238"/>
      <c r="GQ206" s="238"/>
      <c r="GR206" s="238"/>
      <c r="GS206" s="238"/>
      <c r="GT206" s="238"/>
      <c r="GU206" s="238"/>
      <c r="GV206" s="238"/>
      <c r="GW206" s="238"/>
      <c r="GX206" s="238"/>
      <c r="GY206" s="238"/>
      <c r="GZ206" s="238"/>
      <c r="HA206" s="238"/>
      <c r="HB206" s="286"/>
      <c r="HC206" s="286"/>
      <c r="HD206" s="286"/>
      <c r="HE206" s="286"/>
      <c r="HF206" s="286"/>
      <c r="HG206" s="286"/>
      <c r="HH206" s="286"/>
      <c r="HI206" s="286"/>
      <c r="HJ206" s="286"/>
      <c r="HK206" s="286"/>
      <c r="HL206" s="286"/>
      <c r="HM206" s="286"/>
      <c r="HN206" s="286"/>
      <c r="HO206" s="286"/>
      <c r="HP206" s="286"/>
      <c r="HQ206" s="286"/>
      <c r="HR206" s="286"/>
      <c r="HS206" s="286"/>
      <c r="HT206" s="248"/>
      <c r="HU206" s="248"/>
      <c r="HV206" s="248"/>
      <c r="HW206" s="248"/>
      <c r="HX206" s="248"/>
      <c r="HY206" s="248"/>
      <c r="HZ206" s="286"/>
      <c r="IA206" s="286"/>
      <c r="IB206" s="286"/>
      <c r="IC206" s="286"/>
      <c r="ID206" s="286"/>
      <c r="IE206" s="286"/>
      <c r="IF206" s="248"/>
      <c r="IG206" s="248"/>
      <c r="IH206" s="248"/>
      <c r="II206" s="248"/>
      <c r="IJ206" s="248"/>
      <c r="IK206" s="248"/>
    </row>
    <row r="207" spans="1:245" s="206" customFormat="1" ht="15" x14ac:dyDescent="0.25">
      <c r="A207" s="187"/>
      <c r="B207" s="313" t="s">
        <v>118</v>
      </c>
      <c r="C207" s="406" t="str">
        <f>ПЗ!$A$22</f>
        <v>Начальник отдела ценообразования Управления проектов 
Департамента развития инфраструктуры</v>
      </c>
      <c r="D207" s="406"/>
      <c r="E207" s="406"/>
      <c r="F207" s="406"/>
      <c r="G207" s="406"/>
      <c r="H207" s="406"/>
      <c r="I207" s="407"/>
      <c r="J207" s="407"/>
      <c r="K207" s="407"/>
      <c r="L207" s="407"/>
      <c r="M207" s="407"/>
      <c r="N207" s="407"/>
      <c r="O207" s="408" t="str">
        <f>ПЗ!$C$22</f>
        <v>А.Ю. Татаринов</v>
      </c>
      <c r="P207" s="76"/>
      <c r="Q207" s="193"/>
      <c r="R207" s="193"/>
      <c r="S207" s="76"/>
      <c r="T207" s="76"/>
      <c r="U207" s="76"/>
      <c r="V207" s="76"/>
      <c r="W207" s="76"/>
      <c r="X207" s="76"/>
      <c r="Y207" s="76"/>
      <c r="Z207" s="76"/>
      <c r="AA207" s="76"/>
      <c r="AB207" s="188"/>
      <c r="AC207" s="188"/>
      <c r="AD207" s="188"/>
      <c r="AE207" s="188"/>
      <c r="AF207" s="188"/>
      <c r="AG207" s="188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8"/>
      <c r="AS207" s="188"/>
      <c r="AT207" s="188"/>
      <c r="AU207" s="188"/>
      <c r="AV207" s="188"/>
      <c r="AW207" s="188"/>
      <c r="AX207" s="189"/>
      <c r="AY207" s="189"/>
      <c r="AZ207" s="189"/>
      <c r="BA207" s="189"/>
      <c r="BB207" s="189"/>
      <c r="BC207" s="189"/>
      <c r="BD207" s="189"/>
      <c r="BE207" s="189"/>
      <c r="BF207" s="189"/>
      <c r="BG207" s="189"/>
      <c r="BH207" s="188"/>
      <c r="BI207" s="188"/>
      <c r="BJ207" s="188"/>
      <c r="BK207" s="188"/>
      <c r="BL207" s="188"/>
      <c r="BM207" s="188"/>
      <c r="BN207" s="189"/>
      <c r="BO207" s="189"/>
      <c r="BP207" s="189"/>
      <c r="BQ207" s="189"/>
      <c r="BR207" s="189"/>
      <c r="BS207" s="189"/>
      <c r="BT207" s="189"/>
      <c r="BU207" s="189"/>
      <c r="BV207" s="189"/>
      <c r="BW207" s="189"/>
      <c r="BX207" s="188"/>
      <c r="BY207" s="188"/>
      <c r="BZ207" s="188"/>
      <c r="CA207" s="188"/>
      <c r="CB207" s="188"/>
      <c r="CC207" s="188"/>
      <c r="CD207" s="189"/>
      <c r="CE207" s="189"/>
      <c r="CF207" s="189"/>
      <c r="CG207" s="189"/>
      <c r="CH207" s="189"/>
      <c r="CI207" s="189"/>
      <c r="CJ207" s="189"/>
      <c r="CK207" s="189"/>
      <c r="CL207" s="189"/>
      <c r="CM207" s="189"/>
      <c r="CN207" s="188"/>
      <c r="CO207" s="188"/>
      <c r="CP207" s="188"/>
      <c r="CQ207" s="188"/>
      <c r="CR207" s="188"/>
      <c r="CS207" s="188"/>
      <c r="CT207" s="189"/>
      <c r="CU207" s="189"/>
      <c r="CV207" s="189"/>
      <c r="CW207" s="189"/>
      <c r="CX207" s="189"/>
      <c r="CY207" s="189"/>
      <c r="CZ207" s="189"/>
      <c r="DA207" s="189"/>
      <c r="DB207" s="189"/>
      <c r="DC207" s="189"/>
      <c r="DD207" s="188"/>
      <c r="DE207" s="188"/>
      <c r="DF207" s="188"/>
      <c r="DG207" s="188"/>
      <c r="DH207" s="188"/>
      <c r="DI207" s="188"/>
      <c r="DJ207" s="189"/>
      <c r="DK207" s="189"/>
      <c r="DL207" s="189"/>
      <c r="DM207" s="189"/>
      <c r="DN207" s="189"/>
      <c r="DO207" s="189"/>
      <c r="DP207" s="189"/>
      <c r="DQ207" s="189"/>
      <c r="DR207" s="189"/>
      <c r="DS207" s="189"/>
      <c r="DT207" s="188"/>
      <c r="DU207" s="188"/>
      <c r="DV207" s="188"/>
      <c r="DW207" s="188"/>
      <c r="DX207" s="188"/>
      <c r="DY207" s="188"/>
      <c r="DZ207" s="189"/>
      <c r="EA207" s="189"/>
      <c r="EB207" s="189"/>
      <c r="EC207" s="189"/>
      <c r="ED207" s="189"/>
      <c r="EE207" s="189"/>
      <c r="EF207" s="189"/>
      <c r="EG207" s="189"/>
      <c r="EH207" s="189"/>
      <c r="EI207" s="189"/>
      <c r="EJ207" s="197"/>
      <c r="EK207" s="197"/>
      <c r="EL207" s="197"/>
      <c r="EM207" s="197"/>
      <c r="EN207" s="197"/>
      <c r="EO207" s="197"/>
      <c r="EP207" s="197"/>
      <c r="EQ207" s="197"/>
      <c r="ER207" s="197"/>
      <c r="ES207" s="197"/>
      <c r="ET207" s="197"/>
      <c r="EU207" s="197"/>
      <c r="EV207" s="197"/>
      <c r="EW207" s="197"/>
      <c r="EX207" s="197"/>
      <c r="EY207" s="197"/>
      <c r="EZ207" s="197"/>
      <c r="FA207" s="197"/>
      <c r="FB207" s="197"/>
      <c r="FC207" s="197"/>
      <c r="FD207" s="197"/>
      <c r="FE207" s="197"/>
      <c r="FF207" s="197"/>
      <c r="FG207" s="197"/>
      <c r="FH207" s="197"/>
      <c r="FI207" s="197"/>
      <c r="FJ207" s="197"/>
      <c r="FK207" s="197"/>
      <c r="FL207" s="197"/>
      <c r="FM207" s="197"/>
      <c r="FN207" s="197"/>
      <c r="FO207" s="197"/>
      <c r="FP207" s="197"/>
      <c r="FQ207" s="197"/>
      <c r="FR207" s="197"/>
      <c r="FS207" s="197"/>
      <c r="FT207" s="197"/>
      <c r="FU207" s="197"/>
      <c r="FV207" s="197"/>
      <c r="FW207" s="197"/>
      <c r="FX207" s="197"/>
      <c r="FY207" s="197"/>
      <c r="FZ207" s="197"/>
      <c r="GA207" s="197"/>
      <c r="GB207" s="197"/>
      <c r="GC207" s="197"/>
      <c r="GD207" s="197"/>
      <c r="GE207" s="197"/>
      <c r="GF207" s="189"/>
      <c r="GG207" s="189"/>
      <c r="GH207" s="189"/>
      <c r="GI207" s="189"/>
      <c r="GJ207" s="189"/>
      <c r="GK207" s="192"/>
      <c r="GL207" s="192"/>
      <c r="GM207" s="192"/>
      <c r="GN207" s="192"/>
      <c r="GO207" s="314"/>
      <c r="GP207" s="188"/>
      <c r="GQ207" s="188"/>
      <c r="GR207" s="188"/>
      <c r="GS207" s="188"/>
      <c r="GT207" s="188"/>
      <c r="GU207" s="188"/>
      <c r="GV207" s="188"/>
      <c r="GW207" s="188"/>
      <c r="GX207" s="188"/>
      <c r="GY207" s="188"/>
      <c r="GZ207" s="188"/>
      <c r="HA207" s="188"/>
      <c r="HB207" s="315"/>
      <c r="HC207" s="315"/>
      <c r="HD207" s="315"/>
      <c r="HE207" s="315"/>
      <c r="HF207" s="315"/>
      <c r="HG207" s="315"/>
      <c r="HH207" s="315"/>
      <c r="HI207" s="315"/>
      <c r="HJ207" s="315"/>
      <c r="HK207" s="315"/>
      <c r="HL207" s="315"/>
      <c r="HM207" s="315"/>
      <c r="HN207" s="315" t="s">
        <v>52</v>
      </c>
      <c r="HO207" s="315" t="s">
        <v>52</v>
      </c>
      <c r="HP207" s="315" t="s">
        <v>52</v>
      </c>
      <c r="HQ207" s="315" t="s">
        <v>52</v>
      </c>
      <c r="HR207" s="315" t="s">
        <v>52</v>
      </c>
      <c r="HS207" s="315" t="s">
        <v>52</v>
      </c>
      <c r="HT207" s="244" t="s">
        <v>52</v>
      </c>
      <c r="HU207" s="244" t="s">
        <v>52</v>
      </c>
      <c r="HV207" s="244" t="s">
        <v>52</v>
      </c>
      <c r="HW207" s="244" t="s">
        <v>52</v>
      </c>
      <c r="HX207" s="244" t="s">
        <v>52</v>
      </c>
      <c r="HY207" s="244" t="s">
        <v>52</v>
      </c>
      <c r="HZ207" s="315"/>
      <c r="IA207" s="315"/>
      <c r="IB207" s="315"/>
      <c r="IC207" s="315"/>
      <c r="ID207" s="315"/>
      <c r="IE207" s="315"/>
      <c r="IF207" s="244"/>
      <c r="IG207" s="244"/>
      <c r="IH207" s="244"/>
      <c r="II207" s="244"/>
      <c r="IJ207" s="244"/>
      <c r="IK207" s="244"/>
    </row>
    <row r="208" spans="1:245" s="316" customFormat="1" ht="16.5" customHeight="1" x14ac:dyDescent="0.25">
      <c r="A208" s="195"/>
      <c r="B208" s="313"/>
      <c r="C208" s="687" t="s">
        <v>53</v>
      </c>
      <c r="D208" s="687"/>
      <c r="E208" s="687"/>
      <c r="F208" s="687"/>
      <c r="G208" s="687"/>
      <c r="H208" s="687"/>
      <c r="I208" s="687"/>
      <c r="J208" s="687"/>
      <c r="K208" s="687"/>
      <c r="L208" s="687"/>
      <c r="M208" s="687"/>
      <c r="N208" s="687"/>
      <c r="Q208" s="317"/>
      <c r="R208" s="317"/>
      <c r="AB208" s="188"/>
      <c r="AC208" s="188"/>
      <c r="AD208" s="188"/>
      <c r="AE208" s="188"/>
      <c r="AF208" s="188"/>
      <c r="AG208" s="188"/>
      <c r="AH208" s="188"/>
      <c r="AI208" s="188"/>
      <c r="AJ208" s="188"/>
      <c r="AK208" s="188"/>
      <c r="AL208" s="188"/>
      <c r="AM208" s="188"/>
      <c r="AN208" s="188"/>
      <c r="AO208" s="188"/>
      <c r="AP208" s="188"/>
      <c r="AQ208" s="188"/>
      <c r="AR208" s="188"/>
      <c r="AS208" s="188"/>
      <c r="AT208" s="188"/>
      <c r="AU208" s="188"/>
      <c r="AV208" s="188"/>
      <c r="AW208" s="188"/>
      <c r="AX208" s="188"/>
      <c r="AY208" s="188"/>
      <c r="AZ208" s="188"/>
      <c r="BA208" s="188"/>
      <c r="BB208" s="188"/>
      <c r="BC208" s="188"/>
      <c r="BD208" s="188"/>
      <c r="BE208" s="188"/>
      <c r="BF208" s="188"/>
      <c r="BG208" s="188"/>
      <c r="BH208" s="188"/>
      <c r="BI208" s="188"/>
      <c r="BJ208" s="188"/>
      <c r="BK208" s="188"/>
      <c r="BL208" s="188"/>
      <c r="BM208" s="188"/>
      <c r="BN208" s="188"/>
      <c r="BO208" s="188"/>
      <c r="BP208" s="188"/>
      <c r="BQ208" s="188"/>
      <c r="BR208" s="188"/>
      <c r="BS208" s="188"/>
      <c r="BT208" s="188"/>
      <c r="BU208" s="188"/>
      <c r="BV208" s="188"/>
      <c r="BW208" s="188"/>
      <c r="BX208" s="188"/>
      <c r="BY208" s="188"/>
      <c r="BZ208" s="188"/>
      <c r="CA208" s="188"/>
      <c r="CB208" s="188"/>
      <c r="CC208" s="188"/>
      <c r="CD208" s="188"/>
      <c r="CE208" s="188"/>
      <c r="CF208" s="188"/>
      <c r="CG208" s="188"/>
      <c r="CH208" s="188"/>
      <c r="CI208" s="188"/>
      <c r="CJ208" s="188"/>
      <c r="CK208" s="188"/>
      <c r="CL208" s="188"/>
      <c r="CM208" s="188"/>
      <c r="CN208" s="188"/>
      <c r="CO208" s="188"/>
      <c r="CP208" s="188"/>
      <c r="CQ208" s="188"/>
      <c r="CR208" s="188"/>
      <c r="CS208" s="188"/>
      <c r="CT208" s="188"/>
      <c r="CU208" s="188"/>
      <c r="CV208" s="188"/>
      <c r="CW208" s="188"/>
      <c r="CX208" s="188"/>
      <c r="CY208" s="188"/>
      <c r="CZ208" s="188"/>
      <c r="DA208" s="188"/>
      <c r="DB208" s="188"/>
      <c r="DC208" s="188"/>
      <c r="DD208" s="188"/>
      <c r="DE208" s="188"/>
      <c r="DF208" s="188"/>
      <c r="DG208" s="188"/>
      <c r="DH208" s="188"/>
      <c r="DI208" s="188"/>
      <c r="DJ208" s="188"/>
      <c r="DK208" s="188"/>
      <c r="DL208" s="188"/>
      <c r="DM208" s="188"/>
      <c r="DN208" s="188"/>
      <c r="DO208" s="188"/>
      <c r="DP208" s="188"/>
      <c r="DQ208" s="188"/>
      <c r="DR208" s="188"/>
      <c r="DS208" s="188"/>
      <c r="DT208" s="188"/>
      <c r="DU208" s="188"/>
      <c r="DV208" s="188"/>
      <c r="DW208" s="188"/>
      <c r="DX208" s="188"/>
      <c r="DY208" s="188"/>
      <c r="DZ208" s="188"/>
      <c r="EA208" s="188"/>
      <c r="EB208" s="188"/>
      <c r="EC208" s="188"/>
      <c r="ED208" s="188"/>
      <c r="EE208" s="188"/>
      <c r="EF208" s="188"/>
      <c r="EG208" s="188"/>
      <c r="EH208" s="188"/>
      <c r="EI208" s="188"/>
      <c r="EJ208" s="242"/>
      <c r="EK208" s="242"/>
      <c r="EL208" s="242"/>
      <c r="EM208" s="242"/>
      <c r="EN208" s="242"/>
      <c r="EO208" s="242"/>
      <c r="EP208" s="242"/>
      <c r="EQ208" s="242"/>
      <c r="ER208" s="242"/>
      <c r="ES208" s="242"/>
      <c r="ET208" s="242"/>
      <c r="EU208" s="242"/>
      <c r="EV208" s="242"/>
      <c r="EW208" s="242"/>
      <c r="EX208" s="242"/>
      <c r="EY208" s="242"/>
      <c r="EZ208" s="242"/>
      <c r="FA208" s="242"/>
      <c r="FB208" s="242"/>
      <c r="FC208" s="242"/>
      <c r="FD208" s="242"/>
      <c r="FE208" s="242"/>
      <c r="FF208" s="242"/>
      <c r="FG208" s="242"/>
      <c r="FH208" s="242"/>
      <c r="FI208" s="242"/>
      <c r="FJ208" s="242"/>
      <c r="FK208" s="242"/>
      <c r="FL208" s="242"/>
      <c r="FM208" s="242"/>
      <c r="FN208" s="242"/>
      <c r="FO208" s="242"/>
      <c r="FP208" s="242"/>
      <c r="FQ208" s="242"/>
      <c r="FR208" s="242"/>
      <c r="FS208" s="242"/>
      <c r="FT208" s="242"/>
      <c r="FU208" s="242"/>
      <c r="FV208" s="242"/>
      <c r="FW208" s="242"/>
      <c r="FX208" s="242"/>
      <c r="FY208" s="242"/>
      <c r="FZ208" s="242"/>
      <c r="GA208" s="242"/>
      <c r="GB208" s="242"/>
      <c r="GC208" s="242"/>
      <c r="GD208" s="242"/>
      <c r="GE208" s="242"/>
      <c r="GF208" s="188"/>
      <c r="GG208" s="188"/>
      <c r="GH208" s="188"/>
      <c r="GI208" s="188"/>
      <c r="GJ208" s="188"/>
      <c r="GK208" s="315"/>
      <c r="GL208" s="315"/>
      <c r="GM208" s="315"/>
      <c r="GN208" s="315"/>
      <c r="GO208" s="314"/>
      <c r="GP208" s="188"/>
      <c r="GQ208" s="188"/>
      <c r="GR208" s="188"/>
      <c r="GS208" s="188"/>
      <c r="GT208" s="188"/>
      <c r="GU208" s="188"/>
      <c r="GV208" s="188"/>
      <c r="GW208" s="188"/>
      <c r="GX208" s="188"/>
      <c r="GY208" s="188"/>
      <c r="GZ208" s="188"/>
      <c r="HA208" s="188"/>
      <c r="HB208" s="315"/>
      <c r="HC208" s="315"/>
      <c r="HD208" s="315"/>
      <c r="HE208" s="315"/>
      <c r="HF208" s="315"/>
      <c r="HG208" s="315"/>
      <c r="HH208" s="315"/>
      <c r="HI208" s="315"/>
      <c r="HJ208" s="315"/>
      <c r="HK208" s="315"/>
      <c r="HL208" s="315"/>
      <c r="HM208" s="315"/>
      <c r="HN208" s="315"/>
      <c r="HO208" s="315"/>
      <c r="HP208" s="315"/>
      <c r="HQ208" s="315"/>
      <c r="HR208" s="315"/>
      <c r="HS208" s="315"/>
      <c r="HT208" s="244"/>
      <c r="HU208" s="244"/>
      <c r="HV208" s="244"/>
      <c r="HW208" s="244"/>
      <c r="HX208" s="244"/>
      <c r="HY208" s="244"/>
      <c r="HZ208" s="315"/>
      <c r="IA208" s="315"/>
      <c r="IB208" s="315"/>
      <c r="IC208" s="315"/>
      <c r="ID208" s="315"/>
      <c r="IE208" s="315"/>
      <c r="IF208" s="244"/>
      <c r="IG208" s="244"/>
      <c r="IH208" s="244"/>
      <c r="II208" s="244"/>
      <c r="IJ208" s="244"/>
      <c r="IK208" s="244"/>
    </row>
    <row r="209" spans="1:245" s="206" customFormat="1" ht="15" hidden="1" x14ac:dyDescent="0.25">
      <c r="A209" s="187"/>
      <c r="B209" s="313" t="s">
        <v>119</v>
      </c>
      <c r="C209" s="406" t="str">
        <f>ПЗ!$A$26</f>
        <v>Заместитель директора департамента 
по ценообразованию и сметному регулированию 
Департамента развития инфраструктуры</v>
      </c>
      <c r="D209" s="406"/>
      <c r="E209" s="406"/>
      <c r="F209" s="406"/>
      <c r="G209" s="406"/>
      <c r="H209" s="406"/>
      <c r="I209" s="407"/>
      <c r="J209" s="407"/>
      <c r="K209" s="407"/>
      <c r="L209" s="407"/>
      <c r="M209" s="407"/>
      <c r="N209" s="407"/>
      <c r="O209" s="408" t="str">
        <f>ПЗ!$C$26</f>
        <v>Е.А. Татаринова</v>
      </c>
      <c r="P209" s="76"/>
      <c r="Q209" s="193"/>
      <c r="R209" s="193"/>
      <c r="S209" s="76"/>
      <c r="T209" s="76"/>
      <c r="U209" s="76"/>
      <c r="V209" s="76"/>
      <c r="W209" s="76"/>
      <c r="X209" s="76"/>
      <c r="Y209" s="76"/>
      <c r="Z209" s="76"/>
      <c r="AA209" s="76"/>
      <c r="AB209" s="188"/>
      <c r="AC209" s="188"/>
      <c r="AD209" s="188"/>
      <c r="AE209" s="188"/>
      <c r="AF209" s="188"/>
      <c r="AG209" s="188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8"/>
      <c r="AS209" s="188"/>
      <c r="AT209" s="188"/>
      <c r="AU209" s="188"/>
      <c r="AV209" s="188"/>
      <c r="AW209" s="188"/>
      <c r="AX209" s="189"/>
      <c r="AY209" s="189"/>
      <c r="AZ209" s="189"/>
      <c r="BA209" s="189"/>
      <c r="BB209" s="189"/>
      <c r="BC209" s="189"/>
      <c r="BD209" s="189"/>
      <c r="BE209" s="189"/>
      <c r="BF209" s="189"/>
      <c r="BG209" s="189"/>
      <c r="BH209" s="188"/>
      <c r="BI209" s="188"/>
      <c r="BJ209" s="188"/>
      <c r="BK209" s="188"/>
      <c r="BL209" s="188"/>
      <c r="BM209" s="188"/>
      <c r="BN209" s="189"/>
      <c r="BO209" s="189"/>
      <c r="BP209" s="189"/>
      <c r="BQ209" s="189"/>
      <c r="BR209" s="189"/>
      <c r="BS209" s="189"/>
      <c r="BT209" s="189"/>
      <c r="BU209" s="189"/>
      <c r="BV209" s="189"/>
      <c r="BW209" s="189"/>
      <c r="BX209" s="188"/>
      <c r="BY209" s="188"/>
      <c r="BZ209" s="188"/>
      <c r="CA209" s="188"/>
      <c r="CB209" s="188"/>
      <c r="CC209" s="188"/>
      <c r="CD209" s="189"/>
      <c r="CE209" s="189"/>
      <c r="CF209" s="189"/>
      <c r="CG209" s="189"/>
      <c r="CH209" s="189"/>
      <c r="CI209" s="189"/>
      <c r="CJ209" s="189"/>
      <c r="CK209" s="189"/>
      <c r="CL209" s="189"/>
      <c r="CM209" s="189"/>
      <c r="CN209" s="188"/>
      <c r="CO209" s="188"/>
      <c r="CP209" s="188"/>
      <c r="CQ209" s="188"/>
      <c r="CR209" s="188"/>
      <c r="CS209" s="188"/>
      <c r="CT209" s="189"/>
      <c r="CU209" s="189"/>
      <c r="CV209" s="189"/>
      <c r="CW209" s="189"/>
      <c r="CX209" s="189"/>
      <c r="CY209" s="189"/>
      <c r="CZ209" s="189"/>
      <c r="DA209" s="189"/>
      <c r="DB209" s="189"/>
      <c r="DC209" s="189"/>
      <c r="DD209" s="188"/>
      <c r="DE209" s="188"/>
      <c r="DF209" s="188"/>
      <c r="DG209" s="188"/>
      <c r="DH209" s="188"/>
      <c r="DI209" s="188"/>
      <c r="DJ209" s="189"/>
      <c r="DK209" s="189"/>
      <c r="DL209" s="189"/>
      <c r="DM209" s="189"/>
      <c r="DN209" s="189"/>
      <c r="DO209" s="189"/>
      <c r="DP209" s="189"/>
      <c r="DQ209" s="189"/>
      <c r="DR209" s="189"/>
      <c r="DS209" s="189"/>
      <c r="DT209" s="188"/>
      <c r="DU209" s="188"/>
      <c r="DV209" s="188"/>
      <c r="DW209" s="188"/>
      <c r="DX209" s="188"/>
      <c r="DY209" s="188"/>
      <c r="DZ209" s="189"/>
      <c r="EA209" s="189"/>
      <c r="EB209" s="189"/>
      <c r="EC209" s="189"/>
      <c r="ED209" s="189"/>
      <c r="EE209" s="189"/>
      <c r="EF209" s="189"/>
      <c r="EG209" s="189"/>
      <c r="EH209" s="189"/>
      <c r="EI209" s="189"/>
      <c r="EJ209" s="197"/>
      <c r="EK209" s="197"/>
      <c r="EL209" s="197"/>
      <c r="EM209" s="197"/>
      <c r="EN209" s="197"/>
      <c r="EO209" s="197"/>
      <c r="EP209" s="197"/>
      <c r="EQ209" s="197"/>
      <c r="ER209" s="197"/>
      <c r="ES209" s="197"/>
      <c r="ET209" s="197"/>
      <c r="EU209" s="197"/>
      <c r="EV209" s="197"/>
      <c r="EW209" s="197"/>
      <c r="EX209" s="197"/>
      <c r="EY209" s="197"/>
      <c r="EZ209" s="197"/>
      <c r="FA209" s="197"/>
      <c r="FB209" s="197"/>
      <c r="FC209" s="197"/>
      <c r="FD209" s="197"/>
      <c r="FE209" s="197"/>
      <c r="FF209" s="197"/>
      <c r="FG209" s="197"/>
      <c r="FH209" s="197"/>
      <c r="FI209" s="197"/>
      <c r="FJ209" s="197"/>
      <c r="FK209" s="197"/>
      <c r="FL209" s="197"/>
      <c r="FM209" s="197"/>
      <c r="FN209" s="197"/>
      <c r="FO209" s="197"/>
      <c r="FP209" s="197"/>
      <c r="FQ209" s="197"/>
      <c r="FR209" s="197"/>
      <c r="FS209" s="197"/>
      <c r="FT209" s="197"/>
      <c r="FU209" s="197"/>
      <c r="FV209" s="197"/>
      <c r="FW209" s="197"/>
      <c r="FX209" s="197"/>
      <c r="FY209" s="197"/>
      <c r="FZ209" s="197"/>
      <c r="GA209" s="197"/>
      <c r="GB209" s="197"/>
      <c r="GC209" s="197"/>
      <c r="GD209" s="197"/>
      <c r="GE209" s="197"/>
      <c r="GF209" s="189"/>
      <c r="GG209" s="189"/>
      <c r="GH209" s="189"/>
      <c r="GI209" s="189"/>
      <c r="GJ209" s="189"/>
      <c r="GK209" s="192"/>
      <c r="GL209" s="192"/>
      <c r="GM209" s="192"/>
      <c r="GN209" s="192"/>
      <c r="GO209" s="314"/>
      <c r="GP209" s="188"/>
      <c r="GQ209" s="188"/>
      <c r="GR209" s="188"/>
      <c r="GS209" s="188"/>
      <c r="GT209" s="188"/>
      <c r="GU209" s="188"/>
      <c r="GV209" s="188"/>
      <c r="GW209" s="188"/>
      <c r="GX209" s="188"/>
      <c r="GY209" s="188"/>
      <c r="GZ209" s="188"/>
      <c r="HA209" s="188"/>
      <c r="HB209" s="315"/>
      <c r="HC209" s="315"/>
      <c r="HD209" s="315"/>
      <c r="HE209" s="315"/>
      <c r="HF209" s="315"/>
      <c r="HG209" s="315"/>
      <c r="HH209" s="315"/>
      <c r="HI209" s="315"/>
      <c r="HJ209" s="315"/>
      <c r="HK209" s="315"/>
      <c r="HL209" s="315"/>
      <c r="HM209" s="315"/>
      <c r="HN209" s="315"/>
      <c r="HO209" s="315"/>
      <c r="HP209" s="315"/>
      <c r="HQ209" s="315"/>
      <c r="HR209" s="315"/>
      <c r="HS209" s="315"/>
      <c r="HT209" s="244"/>
      <c r="HU209" s="244"/>
      <c r="HV209" s="244"/>
      <c r="HW209" s="244"/>
      <c r="HX209" s="244"/>
      <c r="HY209" s="244"/>
      <c r="HZ209" s="315" t="s">
        <v>52</v>
      </c>
      <c r="IA209" s="315" t="s">
        <v>52</v>
      </c>
      <c r="IB209" s="315" t="s">
        <v>52</v>
      </c>
      <c r="IC209" s="315" t="s">
        <v>52</v>
      </c>
      <c r="ID209" s="315" t="s">
        <v>52</v>
      </c>
      <c r="IE209" s="315" t="s">
        <v>52</v>
      </c>
      <c r="IF209" s="244" t="s">
        <v>52</v>
      </c>
      <c r="IG209" s="244" t="s">
        <v>52</v>
      </c>
      <c r="IH209" s="244" t="s">
        <v>52</v>
      </c>
      <c r="II209" s="244" t="s">
        <v>52</v>
      </c>
      <c r="IJ209" s="244" t="s">
        <v>52</v>
      </c>
      <c r="IK209" s="244" t="s">
        <v>52</v>
      </c>
    </row>
    <row r="210" spans="1:245" s="316" customFormat="1" ht="16.5" hidden="1" customHeight="1" x14ac:dyDescent="0.25">
      <c r="A210" s="195"/>
      <c r="C210" s="687" t="s">
        <v>53</v>
      </c>
      <c r="D210" s="687"/>
      <c r="E210" s="687"/>
      <c r="F210" s="687"/>
      <c r="G210" s="687"/>
      <c r="H210" s="687"/>
      <c r="I210" s="687"/>
      <c r="J210" s="687"/>
      <c r="K210" s="687"/>
      <c r="L210" s="687"/>
      <c r="M210" s="687"/>
      <c r="N210" s="687"/>
      <c r="Q210" s="317"/>
      <c r="R210" s="317"/>
      <c r="AB210" s="188"/>
      <c r="AC210" s="188"/>
      <c r="AD210" s="188"/>
      <c r="AE210" s="188"/>
      <c r="AF210" s="188"/>
      <c r="AG210" s="188"/>
      <c r="AH210" s="188"/>
      <c r="AI210" s="188"/>
      <c r="AJ210" s="188"/>
      <c r="AK210" s="188"/>
      <c r="AL210" s="188"/>
      <c r="AM210" s="188"/>
      <c r="AN210" s="188"/>
      <c r="AO210" s="188"/>
      <c r="AP210" s="188"/>
      <c r="AQ210" s="188"/>
      <c r="AR210" s="188"/>
      <c r="AS210" s="188"/>
      <c r="AT210" s="188"/>
      <c r="AU210" s="188"/>
      <c r="AV210" s="188"/>
      <c r="AW210" s="188"/>
      <c r="AX210" s="188"/>
      <c r="AY210" s="188"/>
      <c r="AZ210" s="188"/>
      <c r="BA210" s="188"/>
      <c r="BB210" s="188"/>
      <c r="BC210" s="188"/>
      <c r="BD210" s="188"/>
      <c r="BE210" s="188"/>
      <c r="BF210" s="188"/>
      <c r="BG210" s="188"/>
      <c r="BH210" s="188"/>
      <c r="BI210" s="188"/>
      <c r="BJ210" s="188"/>
      <c r="BK210" s="188"/>
      <c r="BL210" s="188"/>
      <c r="BM210" s="188"/>
      <c r="BN210" s="188"/>
      <c r="BO210" s="188"/>
      <c r="BP210" s="188"/>
      <c r="BQ210" s="188"/>
      <c r="BR210" s="188"/>
      <c r="BS210" s="188"/>
      <c r="BT210" s="188"/>
      <c r="BU210" s="188"/>
      <c r="BV210" s="188"/>
      <c r="BW210" s="188"/>
      <c r="BX210" s="188"/>
      <c r="BY210" s="188"/>
      <c r="BZ210" s="188"/>
      <c r="CA210" s="188"/>
      <c r="CB210" s="188"/>
      <c r="CC210" s="188"/>
      <c r="CD210" s="188"/>
      <c r="CE210" s="188"/>
      <c r="CF210" s="188"/>
      <c r="CG210" s="188"/>
      <c r="CH210" s="188"/>
      <c r="CI210" s="188"/>
      <c r="CJ210" s="188"/>
      <c r="CK210" s="188"/>
      <c r="CL210" s="188"/>
      <c r="CM210" s="188"/>
      <c r="CN210" s="188"/>
      <c r="CO210" s="188"/>
      <c r="CP210" s="188"/>
      <c r="CQ210" s="188"/>
      <c r="CR210" s="188"/>
      <c r="CS210" s="188"/>
      <c r="CT210" s="188"/>
      <c r="CU210" s="188"/>
      <c r="CV210" s="188"/>
      <c r="CW210" s="188"/>
      <c r="CX210" s="188"/>
      <c r="CY210" s="188"/>
      <c r="CZ210" s="188"/>
      <c r="DA210" s="188"/>
      <c r="DB210" s="188"/>
      <c r="DC210" s="188"/>
      <c r="DD210" s="188"/>
      <c r="DE210" s="188"/>
      <c r="DF210" s="188"/>
      <c r="DG210" s="188"/>
      <c r="DH210" s="188"/>
      <c r="DI210" s="188"/>
      <c r="DJ210" s="188"/>
      <c r="DK210" s="188"/>
      <c r="DL210" s="188"/>
      <c r="DM210" s="188"/>
      <c r="DN210" s="188"/>
      <c r="DO210" s="188"/>
      <c r="DP210" s="188"/>
      <c r="DQ210" s="188"/>
      <c r="DR210" s="188"/>
      <c r="DS210" s="188"/>
      <c r="DT210" s="188"/>
      <c r="DU210" s="188"/>
      <c r="DV210" s="188"/>
      <c r="DW210" s="188"/>
      <c r="DX210" s="188"/>
      <c r="DY210" s="188"/>
      <c r="DZ210" s="188"/>
      <c r="EA210" s="188"/>
      <c r="EB210" s="188"/>
      <c r="EC210" s="188"/>
      <c r="ED210" s="188"/>
      <c r="EE210" s="188"/>
      <c r="EF210" s="188"/>
      <c r="EG210" s="188"/>
      <c r="EH210" s="188"/>
      <c r="EI210" s="188"/>
      <c r="EJ210" s="242"/>
      <c r="EK210" s="242"/>
      <c r="EL210" s="242"/>
      <c r="EM210" s="242"/>
      <c r="EN210" s="242"/>
      <c r="EO210" s="242"/>
      <c r="EP210" s="242"/>
      <c r="EQ210" s="242"/>
      <c r="ER210" s="242"/>
      <c r="ES210" s="242"/>
      <c r="ET210" s="242"/>
      <c r="EU210" s="242"/>
      <c r="EV210" s="242"/>
      <c r="EW210" s="242"/>
      <c r="EX210" s="242"/>
      <c r="EY210" s="242"/>
      <c r="EZ210" s="242"/>
      <c r="FA210" s="242"/>
      <c r="FB210" s="242"/>
      <c r="FC210" s="242"/>
      <c r="FD210" s="242"/>
      <c r="FE210" s="242"/>
      <c r="FF210" s="242"/>
      <c r="FG210" s="242"/>
      <c r="FH210" s="242"/>
      <c r="FI210" s="242"/>
      <c r="FJ210" s="242"/>
      <c r="FK210" s="242"/>
      <c r="FL210" s="242"/>
      <c r="FM210" s="242"/>
      <c r="FN210" s="242"/>
      <c r="FO210" s="242"/>
      <c r="FP210" s="242"/>
      <c r="FQ210" s="242"/>
      <c r="FR210" s="242"/>
      <c r="FS210" s="242"/>
      <c r="FT210" s="242"/>
      <c r="FU210" s="242"/>
      <c r="FV210" s="242"/>
      <c r="FW210" s="242"/>
      <c r="FX210" s="242"/>
      <c r="FY210" s="242"/>
      <c r="FZ210" s="242"/>
      <c r="GA210" s="242"/>
      <c r="GB210" s="242"/>
      <c r="GC210" s="242"/>
      <c r="GD210" s="242"/>
      <c r="GE210" s="242"/>
      <c r="GF210" s="188"/>
      <c r="GG210" s="188"/>
      <c r="GH210" s="188"/>
      <c r="GI210" s="188"/>
      <c r="GJ210" s="188"/>
      <c r="GK210" s="315"/>
      <c r="GL210" s="315"/>
      <c r="GM210" s="315"/>
      <c r="GN210" s="315"/>
      <c r="GO210" s="314"/>
      <c r="GP210" s="188"/>
      <c r="GQ210" s="188"/>
      <c r="GR210" s="188"/>
      <c r="GS210" s="188"/>
      <c r="GT210" s="188"/>
      <c r="GU210" s="188"/>
      <c r="GV210" s="188"/>
      <c r="GW210" s="188"/>
      <c r="GX210" s="188"/>
      <c r="GY210" s="188"/>
      <c r="GZ210" s="188"/>
      <c r="HA210" s="188"/>
      <c r="HB210" s="315"/>
      <c r="HC210" s="315"/>
      <c r="HD210" s="315"/>
      <c r="HE210" s="315"/>
      <c r="HF210" s="315"/>
      <c r="HG210" s="315"/>
      <c r="HH210" s="315"/>
      <c r="HI210" s="315"/>
      <c r="HJ210" s="315"/>
      <c r="HK210" s="315"/>
      <c r="HL210" s="315"/>
      <c r="HM210" s="315"/>
      <c r="HN210" s="315"/>
      <c r="HO210" s="315"/>
      <c r="HP210" s="315"/>
      <c r="HQ210" s="315"/>
      <c r="HR210" s="315"/>
      <c r="HS210" s="315"/>
      <c r="HT210" s="244"/>
      <c r="HU210" s="244"/>
      <c r="HV210" s="244"/>
      <c r="HW210" s="244"/>
      <c r="HX210" s="244"/>
      <c r="HY210" s="244"/>
      <c r="HZ210" s="315"/>
      <c r="IA210" s="315"/>
      <c r="IB210" s="315"/>
      <c r="IC210" s="315"/>
      <c r="ID210" s="315"/>
      <c r="IE210" s="315"/>
      <c r="IF210" s="244"/>
      <c r="IG210" s="244"/>
      <c r="IH210" s="244"/>
      <c r="II210" s="244"/>
      <c r="IJ210" s="244"/>
      <c r="IK210" s="244"/>
    </row>
    <row r="212" spans="1:245" s="76" customFormat="1" ht="15" x14ac:dyDescent="0.25">
      <c r="A212" s="185"/>
    </row>
    <row r="213" spans="1:245" s="76" customFormat="1" ht="15" x14ac:dyDescent="0.25">
      <c r="A213" s="185"/>
    </row>
    <row r="214" spans="1:245" s="76" customFormat="1" ht="15" x14ac:dyDescent="0.25">
      <c r="A214" s="185"/>
    </row>
    <row r="215" spans="1:245" s="76" customFormat="1" ht="15" x14ac:dyDescent="0.25">
      <c r="A215" s="185"/>
    </row>
    <row r="216" spans="1:245" s="76" customFormat="1" ht="15" x14ac:dyDescent="0.25">
      <c r="A216" s="185"/>
    </row>
    <row r="217" spans="1:245" s="76" customFormat="1" ht="15" x14ac:dyDescent="0.25">
      <c r="A217" s="185"/>
    </row>
    <row r="218" spans="1:245" s="76" customFormat="1" ht="15" x14ac:dyDescent="0.25">
      <c r="A218" s="185"/>
    </row>
    <row r="219" spans="1:245" s="76" customFormat="1" ht="15" x14ac:dyDescent="0.25">
      <c r="A219" s="185"/>
    </row>
    <row r="220" spans="1:245" s="76" customFormat="1" ht="15" x14ac:dyDescent="0.25">
      <c r="A220" s="185"/>
    </row>
    <row r="221" spans="1:245" s="76" customFormat="1" ht="15" x14ac:dyDescent="0.25">
      <c r="A221" s="185"/>
    </row>
    <row r="222" spans="1:245" s="76" customFormat="1" ht="15" x14ac:dyDescent="0.25">
      <c r="A222" s="185"/>
    </row>
    <row r="223" spans="1:245" s="76" customFormat="1" ht="15" x14ac:dyDescent="0.25">
      <c r="A223" s="185"/>
    </row>
    <row r="224" spans="1:245" s="76" customFormat="1" ht="15" x14ac:dyDescent="0.25">
      <c r="A224" s="185"/>
    </row>
    <row r="225" spans="1:1" s="76" customFormat="1" ht="15" x14ac:dyDescent="0.25">
      <c r="A225" s="185"/>
    </row>
    <row r="226" spans="1:1" s="76" customFormat="1" ht="15" x14ac:dyDescent="0.25">
      <c r="A226" s="185"/>
    </row>
    <row r="227" spans="1:1" s="76" customFormat="1" ht="15" x14ac:dyDescent="0.25">
      <c r="A227" s="185"/>
    </row>
    <row r="228" spans="1:1" s="76" customFormat="1" ht="15" x14ac:dyDescent="0.25">
      <c r="A228" s="185"/>
    </row>
    <row r="229" spans="1:1" s="76" customFormat="1" ht="15" x14ac:dyDescent="0.25">
      <c r="A229" s="185"/>
    </row>
    <row r="230" spans="1:1" s="76" customFormat="1" ht="15" x14ac:dyDescent="0.25">
      <c r="A230" s="185"/>
    </row>
    <row r="231" spans="1:1" s="76" customFormat="1" ht="15" x14ac:dyDescent="0.25">
      <c r="A231" s="185"/>
    </row>
    <row r="232" spans="1:1" s="76" customFormat="1" ht="15" x14ac:dyDescent="0.25">
      <c r="A232" s="185"/>
    </row>
    <row r="233" spans="1:1" s="76" customFormat="1" ht="15" x14ac:dyDescent="0.25">
      <c r="A233" s="185"/>
    </row>
    <row r="234" spans="1:1" s="76" customFormat="1" ht="15" x14ac:dyDescent="0.25">
      <c r="A234" s="185"/>
    </row>
    <row r="235" spans="1:1" s="76" customFormat="1" ht="15" x14ac:dyDescent="0.25">
      <c r="A235" s="185"/>
    </row>
    <row r="236" spans="1:1" s="76" customFormat="1" ht="15" x14ac:dyDescent="0.25">
      <c r="A236" s="185"/>
    </row>
    <row r="237" spans="1:1" s="76" customFormat="1" ht="15" x14ac:dyDescent="0.25">
      <c r="A237" s="185"/>
    </row>
    <row r="238" spans="1:1" s="76" customFormat="1" ht="15" x14ac:dyDescent="0.25">
      <c r="A238" s="185"/>
    </row>
    <row r="239" spans="1:1" s="76" customFormat="1" ht="15" x14ac:dyDescent="0.25">
      <c r="A239" s="185"/>
    </row>
    <row r="240" spans="1:1" s="76" customFormat="1" ht="15" x14ac:dyDescent="0.25">
      <c r="A240" s="185"/>
    </row>
    <row r="241" spans="1:1" s="76" customFormat="1" ht="15" x14ac:dyDescent="0.25">
      <c r="A241" s="185"/>
    </row>
    <row r="242" spans="1:1" s="76" customFormat="1" ht="15" x14ac:dyDescent="0.25">
      <c r="A242" s="185"/>
    </row>
    <row r="243" spans="1:1" s="76" customFormat="1" ht="15" x14ac:dyDescent="0.25">
      <c r="A243" s="185"/>
    </row>
    <row r="244" spans="1:1" s="76" customFormat="1" ht="15" x14ac:dyDescent="0.25">
      <c r="A244" s="185"/>
    </row>
  </sheetData>
  <mergeCells count="200"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16:P16"/>
    <mergeCell ref="A17:P17"/>
    <mergeCell ref="A18:P18"/>
    <mergeCell ref="A20:P20"/>
    <mergeCell ref="A21:P21"/>
    <mergeCell ref="B23:F23"/>
    <mergeCell ref="A10:F10"/>
    <mergeCell ref="G10:P10"/>
    <mergeCell ref="A11:F11"/>
    <mergeCell ref="G11:P11"/>
    <mergeCell ref="A13:P13"/>
    <mergeCell ref="A14:P14"/>
    <mergeCell ref="I35:K36"/>
    <mergeCell ref="L35:P36"/>
    <mergeCell ref="C38:G38"/>
    <mergeCell ref="A39:P39"/>
    <mergeCell ref="C40:G40"/>
    <mergeCell ref="C41:P41"/>
    <mergeCell ref="B24:F24"/>
    <mergeCell ref="C26:F26"/>
    <mergeCell ref="A35:A37"/>
    <mergeCell ref="B35:B37"/>
    <mergeCell ref="C35:G37"/>
    <mergeCell ref="H35:H37"/>
    <mergeCell ref="C48:G48"/>
    <mergeCell ref="C49:G49"/>
    <mergeCell ref="C50:G50"/>
    <mergeCell ref="C51:G51"/>
    <mergeCell ref="C52:P52"/>
    <mergeCell ref="C53:P53"/>
    <mergeCell ref="C42:G42"/>
    <mergeCell ref="C43:G43"/>
    <mergeCell ref="C44:G44"/>
    <mergeCell ref="C45:G45"/>
    <mergeCell ref="C46:G46"/>
    <mergeCell ref="C47:G47"/>
    <mergeCell ref="C60:G60"/>
    <mergeCell ref="C61:G61"/>
    <mergeCell ref="C62:G62"/>
    <mergeCell ref="C63:P63"/>
    <mergeCell ref="C64:G64"/>
    <mergeCell ref="C65:G65"/>
    <mergeCell ref="C54:G54"/>
    <mergeCell ref="C55:G55"/>
    <mergeCell ref="C56:G56"/>
    <mergeCell ref="C57:G57"/>
    <mergeCell ref="C58:G58"/>
    <mergeCell ref="C59:G59"/>
    <mergeCell ref="C72:G72"/>
    <mergeCell ref="C73:P73"/>
    <mergeCell ref="C74:G74"/>
    <mergeCell ref="C75:G75"/>
    <mergeCell ref="C76:G76"/>
    <mergeCell ref="C77:G77"/>
    <mergeCell ref="C66:G66"/>
    <mergeCell ref="C67:G67"/>
    <mergeCell ref="C68:G68"/>
    <mergeCell ref="C69:G69"/>
    <mergeCell ref="C70:G70"/>
    <mergeCell ref="C71:G71"/>
    <mergeCell ref="C84:G84"/>
    <mergeCell ref="C85:G85"/>
    <mergeCell ref="C86:G86"/>
    <mergeCell ref="C87:G87"/>
    <mergeCell ref="C88:G88"/>
    <mergeCell ref="C89:G89"/>
    <mergeCell ref="C78:G78"/>
    <mergeCell ref="C79:G79"/>
    <mergeCell ref="C80:G80"/>
    <mergeCell ref="C81:G81"/>
    <mergeCell ref="C82:G82"/>
    <mergeCell ref="C83:P83"/>
    <mergeCell ref="C96:G96"/>
    <mergeCell ref="C97:G97"/>
    <mergeCell ref="C98:G98"/>
    <mergeCell ref="C99:G99"/>
    <mergeCell ref="C100:G100"/>
    <mergeCell ref="C101:G101"/>
    <mergeCell ref="C90:G90"/>
    <mergeCell ref="C91:G91"/>
    <mergeCell ref="C92:G92"/>
    <mergeCell ref="C93:P93"/>
    <mergeCell ref="C94:G94"/>
    <mergeCell ref="C95:G95"/>
    <mergeCell ref="C108:G108"/>
    <mergeCell ref="C109:G109"/>
    <mergeCell ref="C110:G110"/>
    <mergeCell ref="C111:G111"/>
    <mergeCell ref="C112:G112"/>
    <mergeCell ref="C113:G113"/>
    <mergeCell ref="C102:G102"/>
    <mergeCell ref="C103:P103"/>
    <mergeCell ref="C104:P104"/>
    <mergeCell ref="C105:G105"/>
    <mergeCell ref="C106:G106"/>
    <mergeCell ref="C107:G107"/>
    <mergeCell ref="C120:G120"/>
    <mergeCell ref="C121:G121"/>
    <mergeCell ref="C122:G122"/>
    <mergeCell ref="C123:G123"/>
    <mergeCell ref="C124:G124"/>
    <mergeCell ref="C125:P125"/>
    <mergeCell ref="C114:P114"/>
    <mergeCell ref="C115:P115"/>
    <mergeCell ref="C116:G116"/>
    <mergeCell ref="C117:G117"/>
    <mergeCell ref="C118:G118"/>
    <mergeCell ref="C119:G119"/>
    <mergeCell ref="C132:G132"/>
    <mergeCell ref="C133:G133"/>
    <mergeCell ref="C134:G134"/>
    <mergeCell ref="C135:P135"/>
    <mergeCell ref="C136:G136"/>
    <mergeCell ref="C137:G137"/>
    <mergeCell ref="C126:G126"/>
    <mergeCell ref="C127:G127"/>
    <mergeCell ref="C128:G128"/>
    <mergeCell ref="C129:G129"/>
    <mergeCell ref="C130:G130"/>
    <mergeCell ref="C131:G131"/>
    <mergeCell ref="C144:G144"/>
    <mergeCell ref="C145:G145"/>
    <mergeCell ref="C147:O147"/>
    <mergeCell ref="C148:O148"/>
    <mergeCell ref="C149:O149"/>
    <mergeCell ref="C150:O150"/>
    <mergeCell ref="C138:G138"/>
    <mergeCell ref="C139:G139"/>
    <mergeCell ref="C140:G140"/>
    <mergeCell ref="C141:G141"/>
    <mergeCell ref="C142:G142"/>
    <mergeCell ref="C143:G143"/>
    <mergeCell ref="C157:O157"/>
    <mergeCell ref="C158:O158"/>
    <mergeCell ref="C159:O159"/>
    <mergeCell ref="C160:O160"/>
    <mergeCell ref="C161:O161"/>
    <mergeCell ref="C162:J162"/>
    <mergeCell ref="C151:O151"/>
    <mergeCell ref="C152:O152"/>
    <mergeCell ref="C153:O153"/>
    <mergeCell ref="C154:O154"/>
    <mergeCell ref="C155:O155"/>
    <mergeCell ref="C156:O156"/>
    <mergeCell ref="C169:G169"/>
    <mergeCell ref="C170:G170"/>
    <mergeCell ref="C172:O172"/>
    <mergeCell ref="C173:O173"/>
    <mergeCell ref="C174:O174"/>
    <mergeCell ref="C175:O175"/>
    <mergeCell ref="C163:O163"/>
    <mergeCell ref="C164:O164"/>
    <mergeCell ref="C165:G165"/>
    <mergeCell ref="C166:G166"/>
    <mergeCell ref="C167:O167"/>
    <mergeCell ref="C168:O168"/>
    <mergeCell ref="C182:O182"/>
    <mergeCell ref="C183:O183"/>
    <mergeCell ref="C184:O184"/>
    <mergeCell ref="C185:O185"/>
    <mergeCell ref="C186:O186"/>
    <mergeCell ref="C187:J187"/>
    <mergeCell ref="C176:O176"/>
    <mergeCell ref="C177:O177"/>
    <mergeCell ref="C178:O178"/>
    <mergeCell ref="C179:O179"/>
    <mergeCell ref="C180:O180"/>
    <mergeCell ref="C181:O181"/>
    <mergeCell ref="C194:G194"/>
    <mergeCell ref="C195:G195"/>
    <mergeCell ref="C208:N208"/>
    <mergeCell ref="C205:G205"/>
    <mergeCell ref="C188:O188"/>
    <mergeCell ref="C189:O189"/>
    <mergeCell ref="C190:G190"/>
    <mergeCell ref="C191:G191"/>
    <mergeCell ref="C192:O192"/>
    <mergeCell ref="C193:O193"/>
    <mergeCell ref="C210:N210"/>
    <mergeCell ref="C197:G197"/>
    <mergeCell ref="C198:G198"/>
    <mergeCell ref="C199:G199"/>
    <mergeCell ref="C200:G200"/>
    <mergeCell ref="J200:K200"/>
    <mergeCell ref="C201:G201"/>
    <mergeCell ref="C202:G202"/>
    <mergeCell ref="C203:G203"/>
    <mergeCell ref="C204:G204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69" fitToHeight="5" orientation="landscape" r:id="rId1"/>
  <headerFooter>
    <oddFooter>&amp;RСтраница &amp;P</oddFooter>
  </headerFooter>
  <rowBreaks count="1" manualBreakCount="1">
    <brk id="34" max="23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Y384"/>
  <sheetViews>
    <sheetView topLeftCell="A55" workbookViewId="0">
      <selection activeCell="G6" sqref="G6:P6"/>
    </sheetView>
  </sheetViews>
  <sheetFormatPr defaultColWidth="9.140625" defaultRowHeight="11.25" customHeight="1" x14ac:dyDescent="0.2"/>
  <cols>
    <col min="1" max="1" width="9.7109375" style="318" customWidth="1"/>
    <col min="2" max="2" width="20.7109375" style="318" customWidth="1"/>
    <col min="3" max="3" width="10.7109375" style="318" customWidth="1"/>
    <col min="4" max="4" width="12.85546875" style="318" customWidth="1"/>
    <col min="5" max="5" width="10.42578125" style="318" customWidth="1"/>
    <col min="6" max="6" width="11.7109375" style="318" customWidth="1"/>
    <col min="7" max="7" width="6.140625" style="318" customWidth="1"/>
    <col min="8" max="8" width="9.28515625" style="318" customWidth="1"/>
    <col min="9" max="9" width="10.7109375" style="318" customWidth="1"/>
    <col min="10" max="10" width="12.42578125" style="318" customWidth="1"/>
    <col min="11" max="11" width="13.28515625" style="318" customWidth="1"/>
    <col min="12" max="12" width="17" style="318" customWidth="1"/>
    <col min="13" max="13" width="11.5703125" style="318" customWidth="1"/>
    <col min="14" max="14" width="17" style="318" customWidth="1"/>
    <col min="15" max="15" width="12.85546875" style="318" customWidth="1"/>
    <col min="16" max="16" width="17" style="318" customWidth="1"/>
    <col min="17" max="17" width="75.28515625" style="193" hidden="1" customWidth="1"/>
    <col min="18" max="18" width="126.5703125" style="193" hidden="1" customWidth="1"/>
    <col min="19" max="27" width="9.140625" style="318"/>
    <col min="28" max="33" width="76.140625" style="238" hidden="1" customWidth="1"/>
    <col min="34" max="43" width="127.28515625" style="319" hidden="1" customWidth="1"/>
    <col min="44" max="49" width="76.140625" style="238" hidden="1" customWidth="1"/>
    <col min="50" max="59" width="127.28515625" style="319" hidden="1" customWidth="1"/>
    <col min="60" max="65" width="76.140625" style="238" hidden="1" customWidth="1"/>
    <col min="66" max="75" width="127.28515625" style="319" hidden="1" customWidth="1"/>
    <col min="76" max="81" width="76.140625" style="238" hidden="1" customWidth="1"/>
    <col min="82" max="91" width="127.28515625" style="319" hidden="1" customWidth="1"/>
    <col min="92" max="97" width="76.140625" style="238" hidden="1" customWidth="1"/>
    <col min="98" max="107" width="127.28515625" style="319" hidden="1" customWidth="1"/>
    <col min="108" max="113" width="76.140625" style="238" hidden="1" customWidth="1"/>
    <col min="114" max="123" width="127.28515625" style="319" hidden="1" customWidth="1"/>
    <col min="124" max="129" width="76.140625" style="238" hidden="1" customWidth="1"/>
    <col min="130" max="139" width="127.28515625" style="319" hidden="1" customWidth="1"/>
    <col min="140" max="187" width="203.42578125" style="320" hidden="1" customWidth="1"/>
    <col min="188" max="192" width="66.42578125" style="319" hidden="1" customWidth="1"/>
    <col min="193" max="196" width="45.7109375" style="160" hidden="1" customWidth="1"/>
    <col min="197" max="197" width="203.42578125" style="306" hidden="1" customWidth="1"/>
    <col min="198" max="202" width="51.85546875" style="238" hidden="1" customWidth="1"/>
    <col min="203" max="203" width="173" style="238" hidden="1" customWidth="1"/>
    <col min="204" max="210" width="51.85546875" style="238" hidden="1" customWidth="1"/>
    <col min="211" max="225" width="173" style="238" hidden="1" customWidth="1"/>
    <col min="226" max="228" width="156" style="286" hidden="1" customWidth="1"/>
    <col min="229" max="229" width="84.28515625" style="286" hidden="1" customWidth="1"/>
    <col min="230" max="231" width="51.85546875" style="238" hidden="1" customWidth="1"/>
    <col min="232" max="234" width="156" style="286" hidden="1" customWidth="1"/>
    <col min="235" max="235" width="84.28515625" style="286" hidden="1" customWidth="1"/>
    <col min="236" max="241" width="61.140625" style="286" hidden="1" customWidth="1"/>
    <col min="242" max="247" width="82" style="248" hidden="1" customWidth="1"/>
    <col min="248" max="253" width="61.140625" style="286" hidden="1" customWidth="1"/>
    <col min="254" max="259" width="82" style="248" hidden="1" customWidth="1"/>
    <col min="260" max="16384" width="9.140625" style="318"/>
  </cols>
  <sheetData>
    <row r="1" spans="1:171" s="76" customFormat="1" ht="15" x14ac:dyDescent="0.25">
      <c r="A1" s="185"/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6" t="s">
        <v>54</v>
      </c>
    </row>
    <row r="2" spans="1:171" s="76" customFormat="1" ht="11.25" customHeight="1" x14ac:dyDescent="0.25">
      <c r="A2" s="187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P2" s="186" t="s">
        <v>256</v>
      </c>
    </row>
    <row r="3" spans="1:171" s="76" customFormat="1" ht="15" x14ac:dyDescent="0.25">
      <c r="A3" s="187"/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P3" s="186"/>
    </row>
    <row r="4" spans="1:171" s="76" customFormat="1" ht="12.75" customHeight="1" x14ac:dyDescent="0.25">
      <c r="A4" s="655" t="s">
        <v>55</v>
      </c>
      <c r="B4" s="655"/>
      <c r="C4" s="655"/>
      <c r="D4" s="655"/>
      <c r="E4" s="655"/>
      <c r="F4" s="655"/>
      <c r="G4" s="684" t="s">
        <v>356</v>
      </c>
      <c r="H4" s="684"/>
      <c r="I4" s="684"/>
      <c r="J4" s="684"/>
      <c r="K4" s="684"/>
      <c r="L4" s="684"/>
      <c r="M4" s="684"/>
      <c r="N4" s="684"/>
      <c r="O4" s="684"/>
      <c r="P4" s="684"/>
    </row>
    <row r="5" spans="1:171" s="76" customFormat="1" ht="57" x14ac:dyDescent="0.25">
      <c r="A5" s="655" t="s">
        <v>56</v>
      </c>
      <c r="B5" s="655"/>
      <c r="C5" s="655"/>
      <c r="D5" s="655"/>
      <c r="E5" s="655"/>
      <c r="F5" s="655"/>
      <c r="G5" s="670" t="s">
        <v>357</v>
      </c>
      <c r="H5" s="670"/>
      <c r="I5" s="670"/>
      <c r="J5" s="670"/>
      <c r="K5" s="670"/>
      <c r="L5" s="670"/>
      <c r="M5" s="670"/>
      <c r="N5" s="670"/>
      <c r="O5" s="670"/>
      <c r="P5" s="670"/>
      <c r="AB5" s="188" t="s">
        <v>56</v>
      </c>
      <c r="AC5" s="188" t="s">
        <v>52</v>
      </c>
      <c r="AD5" s="188" t="s">
        <v>52</v>
      </c>
      <c r="AE5" s="188" t="s">
        <v>52</v>
      </c>
      <c r="AF5" s="188" t="s">
        <v>52</v>
      </c>
      <c r="AG5" s="188" t="s">
        <v>52</v>
      </c>
      <c r="AH5" s="189" t="s">
        <v>357</v>
      </c>
      <c r="AI5" s="189" t="s">
        <v>52</v>
      </c>
      <c r="AJ5" s="189" t="s">
        <v>52</v>
      </c>
      <c r="AK5" s="189" t="s">
        <v>52</v>
      </c>
      <c r="AL5" s="189" t="s">
        <v>52</v>
      </c>
      <c r="AM5" s="189" t="s">
        <v>52</v>
      </c>
      <c r="AN5" s="189" t="s">
        <v>52</v>
      </c>
      <c r="AO5" s="189" t="s">
        <v>52</v>
      </c>
      <c r="AP5" s="189" t="s">
        <v>52</v>
      </c>
      <c r="AQ5" s="189" t="s">
        <v>52</v>
      </c>
    </row>
    <row r="6" spans="1:171" s="76" customFormat="1" ht="90.75" x14ac:dyDescent="0.25">
      <c r="A6" s="655" t="s">
        <v>57</v>
      </c>
      <c r="B6" s="655"/>
      <c r="C6" s="655"/>
      <c r="D6" s="655"/>
      <c r="E6" s="655"/>
      <c r="F6" s="655"/>
      <c r="G6" s="670" t="s">
        <v>358</v>
      </c>
      <c r="H6" s="670"/>
      <c r="I6" s="670"/>
      <c r="J6" s="670"/>
      <c r="K6" s="670"/>
      <c r="L6" s="670"/>
      <c r="M6" s="670"/>
      <c r="N6" s="670"/>
      <c r="O6" s="670"/>
      <c r="P6" s="670"/>
      <c r="AR6" s="188" t="s">
        <v>57</v>
      </c>
      <c r="AS6" s="188" t="s">
        <v>52</v>
      </c>
      <c r="AT6" s="188" t="s">
        <v>52</v>
      </c>
      <c r="AU6" s="188" t="s">
        <v>52</v>
      </c>
      <c r="AV6" s="188" t="s">
        <v>52</v>
      </c>
      <c r="AW6" s="188" t="s">
        <v>52</v>
      </c>
      <c r="AX6" s="189" t="s">
        <v>358</v>
      </c>
      <c r="AY6" s="189" t="s">
        <v>52</v>
      </c>
      <c r="AZ6" s="189" t="s">
        <v>52</v>
      </c>
      <c r="BA6" s="189" t="s">
        <v>52</v>
      </c>
      <c r="BB6" s="189" t="s">
        <v>52</v>
      </c>
      <c r="BC6" s="189" t="s">
        <v>52</v>
      </c>
      <c r="BD6" s="189" t="s">
        <v>52</v>
      </c>
      <c r="BE6" s="189" t="s">
        <v>52</v>
      </c>
      <c r="BF6" s="189" t="s">
        <v>52</v>
      </c>
      <c r="BG6" s="189" t="s">
        <v>52</v>
      </c>
    </row>
    <row r="7" spans="1:171" s="76" customFormat="1" ht="67.5" x14ac:dyDescent="0.25">
      <c r="A7" s="672" t="s">
        <v>359</v>
      </c>
      <c r="B7" s="672"/>
      <c r="C7" s="672"/>
      <c r="D7" s="672"/>
      <c r="E7" s="672"/>
      <c r="F7" s="672"/>
      <c r="G7" s="670" t="s">
        <v>360</v>
      </c>
      <c r="H7" s="670"/>
      <c r="I7" s="670"/>
      <c r="J7" s="670"/>
      <c r="K7" s="670"/>
      <c r="L7" s="670"/>
      <c r="M7" s="670"/>
      <c r="N7" s="670"/>
      <c r="O7" s="670"/>
      <c r="P7" s="670"/>
      <c r="Q7" s="190" t="s">
        <v>58</v>
      </c>
      <c r="R7" s="191" t="s">
        <v>360</v>
      </c>
      <c r="S7" s="192"/>
      <c r="T7" s="192"/>
      <c r="U7" s="192"/>
      <c r="V7" s="192"/>
      <c r="W7" s="192"/>
      <c r="X7" s="192"/>
      <c r="Y7" s="192"/>
      <c r="Z7" s="192"/>
      <c r="AA7" s="192"/>
      <c r="BH7" s="188" t="s">
        <v>359</v>
      </c>
      <c r="BI7" s="188" t="s">
        <v>52</v>
      </c>
      <c r="BJ7" s="188" t="s">
        <v>52</v>
      </c>
      <c r="BK7" s="188" t="s">
        <v>52</v>
      </c>
      <c r="BL7" s="188" t="s">
        <v>52</v>
      </c>
      <c r="BM7" s="188" t="s">
        <v>52</v>
      </c>
      <c r="BN7" s="189" t="s">
        <v>360</v>
      </c>
      <c r="BO7" s="189" t="s">
        <v>52</v>
      </c>
      <c r="BP7" s="189" t="s">
        <v>52</v>
      </c>
      <c r="BQ7" s="189" t="s">
        <v>52</v>
      </c>
      <c r="BR7" s="189" t="s">
        <v>52</v>
      </c>
      <c r="BS7" s="189" t="s">
        <v>52</v>
      </c>
      <c r="BT7" s="189" t="s">
        <v>52</v>
      </c>
      <c r="BU7" s="189" t="s">
        <v>52</v>
      </c>
      <c r="BV7" s="189" t="s">
        <v>52</v>
      </c>
      <c r="BW7" s="189" t="s">
        <v>52</v>
      </c>
    </row>
    <row r="8" spans="1:171" s="76" customFormat="1" ht="33.75" x14ac:dyDescent="0.25">
      <c r="A8" s="655" t="s">
        <v>59</v>
      </c>
      <c r="B8" s="655"/>
      <c r="C8" s="655"/>
      <c r="D8" s="655"/>
      <c r="E8" s="655"/>
      <c r="F8" s="655"/>
      <c r="G8" s="670" t="s">
        <v>361</v>
      </c>
      <c r="H8" s="670"/>
      <c r="I8" s="670"/>
      <c r="J8" s="670"/>
      <c r="K8" s="670"/>
      <c r="L8" s="670"/>
      <c r="M8" s="670"/>
      <c r="N8" s="670"/>
      <c r="O8" s="670"/>
      <c r="P8" s="670"/>
      <c r="Q8" s="190" t="s">
        <v>59</v>
      </c>
      <c r="R8" s="191" t="s">
        <v>361</v>
      </c>
      <c r="S8" s="192"/>
      <c r="T8" s="192"/>
      <c r="U8" s="192"/>
      <c r="V8" s="192"/>
      <c r="W8" s="192"/>
      <c r="X8" s="192"/>
      <c r="Y8" s="192"/>
      <c r="Z8" s="192"/>
      <c r="AA8" s="192"/>
      <c r="BX8" s="188" t="s">
        <v>59</v>
      </c>
      <c r="BY8" s="188" t="s">
        <v>52</v>
      </c>
      <c r="BZ8" s="188" t="s">
        <v>52</v>
      </c>
      <c r="CA8" s="188" t="s">
        <v>52</v>
      </c>
      <c r="CB8" s="188" t="s">
        <v>52</v>
      </c>
      <c r="CC8" s="188" t="s">
        <v>52</v>
      </c>
      <c r="CD8" s="189" t="s">
        <v>361</v>
      </c>
      <c r="CE8" s="189" t="s">
        <v>52</v>
      </c>
      <c r="CF8" s="189" t="s">
        <v>52</v>
      </c>
      <c r="CG8" s="189" t="s">
        <v>52</v>
      </c>
      <c r="CH8" s="189" t="s">
        <v>52</v>
      </c>
      <c r="CI8" s="189" t="s">
        <v>52</v>
      </c>
      <c r="CJ8" s="189" t="s">
        <v>52</v>
      </c>
      <c r="CK8" s="189" t="s">
        <v>52</v>
      </c>
      <c r="CL8" s="189" t="s">
        <v>52</v>
      </c>
      <c r="CM8" s="189" t="s">
        <v>52</v>
      </c>
    </row>
    <row r="9" spans="1:171" s="76" customFormat="1" ht="15" x14ac:dyDescent="0.25">
      <c r="A9" s="655" t="s">
        <v>60</v>
      </c>
      <c r="B9" s="655"/>
      <c r="C9" s="655"/>
      <c r="D9" s="655"/>
      <c r="E9" s="655"/>
      <c r="F9" s="655"/>
      <c r="G9" s="670"/>
      <c r="H9" s="670"/>
      <c r="I9" s="670"/>
      <c r="J9" s="670"/>
      <c r="K9" s="670"/>
      <c r="L9" s="670"/>
      <c r="M9" s="670"/>
      <c r="N9" s="670"/>
      <c r="O9" s="670"/>
      <c r="P9" s="670"/>
      <c r="CN9" s="188" t="s">
        <v>60</v>
      </c>
      <c r="CO9" s="188" t="s">
        <v>52</v>
      </c>
      <c r="CP9" s="188" t="s">
        <v>52</v>
      </c>
      <c r="CQ9" s="188" t="s">
        <v>52</v>
      </c>
      <c r="CR9" s="188" t="s">
        <v>52</v>
      </c>
      <c r="CS9" s="188" t="s">
        <v>52</v>
      </c>
      <c r="CT9" s="189" t="s">
        <v>52</v>
      </c>
      <c r="CU9" s="189" t="s">
        <v>52</v>
      </c>
      <c r="CV9" s="189" t="s">
        <v>52</v>
      </c>
      <c r="CW9" s="189" t="s">
        <v>52</v>
      </c>
      <c r="CX9" s="189" t="s">
        <v>52</v>
      </c>
      <c r="CY9" s="189" t="s">
        <v>52</v>
      </c>
      <c r="CZ9" s="189" t="s">
        <v>52</v>
      </c>
      <c r="DA9" s="189" t="s">
        <v>52</v>
      </c>
      <c r="DB9" s="189" t="s">
        <v>52</v>
      </c>
      <c r="DC9" s="189" t="s">
        <v>52</v>
      </c>
    </row>
    <row r="10" spans="1:171" s="76" customFormat="1" ht="15" x14ac:dyDescent="0.25">
      <c r="A10" s="655" t="s">
        <v>61</v>
      </c>
      <c r="B10" s="655"/>
      <c r="C10" s="655"/>
      <c r="D10" s="655"/>
      <c r="E10" s="655"/>
      <c r="F10" s="655"/>
      <c r="G10" s="670" t="s">
        <v>257</v>
      </c>
      <c r="H10" s="670"/>
      <c r="I10" s="670"/>
      <c r="J10" s="670"/>
      <c r="K10" s="670"/>
      <c r="L10" s="670"/>
      <c r="M10" s="670"/>
      <c r="N10" s="670"/>
      <c r="O10" s="670"/>
      <c r="P10" s="670"/>
      <c r="R10" s="193" t="s">
        <v>257</v>
      </c>
      <c r="DD10" s="188" t="s">
        <v>61</v>
      </c>
      <c r="DE10" s="188" t="s">
        <v>52</v>
      </c>
      <c r="DF10" s="188" t="s">
        <v>52</v>
      </c>
      <c r="DG10" s="188" t="s">
        <v>52</v>
      </c>
      <c r="DH10" s="188" t="s">
        <v>52</v>
      </c>
      <c r="DI10" s="188" t="s">
        <v>52</v>
      </c>
      <c r="DJ10" s="189" t="s">
        <v>257</v>
      </c>
      <c r="DK10" s="189" t="s">
        <v>52</v>
      </c>
      <c r="DL10" s="189" t="s">
        <v>52</v>
      </c>
      <c r="DM10" s="189" t="s">
        <v>52</v>
      </c>
      <c r="DN10" s="189" t="s">
        <v>52</v>
      </c>
      <c r="DO10" s="189" t="s">
        <v>52</v>
      </c>
      <c r="DP10" s="189" t="s">
        <v>52</v>
      </c>
      <c r="DQ10" s="189" t="s">
        <v>52</v>
      </c>
      <c r="DR10" s="189" t="s">
        <v>52</v>
      </c>
      <c r="DS10" s="189" t="s">
        <v>52</v>
      </c>
    </row>
    <row r="11" spans="1:171" s="76" customFormat="1" ht="15" x14ac:dyDescent="0.25">
      <c r="A11" s="655" t="s">
        <v>62</v>
      </c>
      <c r="B11" s="655"/>
      <c r="C11" s="655"/>
      <c r="D11" s="655"/>
      <c r="E11" s="655"/>
      <c r="F11" s="655"/>
      <c r="G11" s="670" t="s">
        <v>258</v>
      </c>
      <c r="H11" s="670"/>
      <c r="I11" s="670"/>
      <c r="J11" s="670"/>
      <c r="K11" s="670"/>
      <c r="L11" s="670"/>
      <c r="M11" s="670"/>
      <c r="N11" s="670"/>
      <c r="O11" s="670"/>
      <c r="P11" s="670"/>
      <c r="R11" s="193" t="s">
        <v>258</v>
      </c>
      <c r="DT11" s="188" t="s">
        <v>62</v>
      </c>
      <c r="DU11" s="188" t="s">
        <v>52</v>
      </c>
      <c r="DV11" s="188" t="s">
        <v>52</v>
      </c>
      <c r="DW11" s="188" t="s">
        <v>52</v>
      </c>
      <c r="DX11" s="188" t="s">
        <v>52</v>
      </c>
      <c r="DY11" s="188" t="s">
        <v>52</v>
      </c>
      <c r="DZ11" s="189" t="s">
        <v>258</v>
      </c>
      <c r="EA11" s="189" t="s">
        <v>52</v>
      </c>
      <c r="EB11" s="189" t="s">
        <v>52</v>
      </c>
      <c r="EC11" s="189" t="s">
        <v>52</v>
      </c>
      <c r="ED11" s="189" t="s">
        <v>52</v>
      </c>
      <c r="EE11" s="189" t="s">
        <v>52</v>
      </c>
      <c r="EF11" s="189" t="s">
        <v>52</v>
      </c>
      <c r="EG11" s="189" t="s">
        <v>52</v>
      </c>
      <c r="EH11" s="189" t="s">
        <v>52</v>
      </c>
      <c r="EI11" s="189" t="s">
        <v>52</v>
      </c>
    </row>
    <row r="12" spans="1:171" s="76" customFormat="1" ht="6" customHeight="1" x14ac:dyDescent="0.25">
      <c r="A12" s="194"/>
      <c r="B12" s="187"/>
      <c r="C12" s="187"/>
      <c r="D12" s="187"/>
      <c r="E12" s="187"/>
      <c r="F12" s="195"/>
      <c r="G12" s="196"/>
      <c r="H12" s="196"/>
      <c r="I12" s="196"/>
      <c r="J12" s="196"/>
      <c r="K12" s="196"/>
      <c r="L12" s="196"/>
      <c r="M12" s="196"/>
      <c r="N12" s="196"/>
      <c r="O12" s="196"/>
      <c r="P12" s="196"/>
    </row>
    <row r="13" spans="1:171" s="76" customFormat="1" ht="15" x14ac:dyDescent="0.25">
      <c r="A13" s="671" t="s">
        <v>259</v>
      </c>
      <c r="B13" s="671"/>
      <c r="C13" s="671"/>
      <c r="D13" s="671"/>
      <c r="E13" s="671"/>
      <c r="F13" s="671"/>
      <c r="G13" s="671"/>
      <c r="H13" s="671"/>
      <c r="I13" s="671"/>
      <c r="J13" s="671"/>
      <c r="K13" s="671"/>
      <c r="L13" s="671"/>
      <c r="M13" s="671"/>
      <c r="N13" s="671"/>
      <c r="O13" s="671"/>
      <c r="P13" s="671"/>
      <c r="EJ13" s="197" t="s">
        <v>259</v>
      </c>
      <c r="EK13" s="197" t="s">
        <v>52</v>
      </c>
      <c r="EL13" s="197" t="s">
        <v>52</v>
      </c>
      <c r="EM13" s="197" t="s">
        <v>52</v>
      </c>
      <c r="EN13" s="197" t="s">
        <v>52</v>
      </c>
      <c r="EO13" s="197" t="s">
        <v>52</v>
      </c>
      <c r="EP13" s="197" t="s">
        <v>52</v>
      </c>
      <c r="EQ13" s="197" t="s">
        <v>52</v>
      </c>
      <c r="ER13" s="197" t="s">
        <v>52</v>
      </c>
      <c r="ES13" s="197" t="s">
        <v>52</v>
      </c>
      <c r="ET13" s="197" t="s">
        <v>52</v>
      </c>
      <c r="EU13" s="197" t="s">
        <v>52</v>
      </c>
      <c r="EV13" s="197" t="s">
        <v>52</v>
      </c>
      <c r="EW13" s="197" t="s">
        <v>52</v>
      </c>
      <c r="EX13" s="197" t="s">
        <v>52</v>
      </c>
      <c r="EY13" s="197" t="s">
        <v>52</v>
      </c>
    </row>
    <row r="14" spans="1:171" s="76" customFormat="1" ht="15" customHeight="1" x14ac:dyDescent="0.25">
      <c r="A14" s="665" t="s">
        <v>63</v>
      </c>
      <c r="B14" s="665"/>
      <c r="C14" s="665"/>
      <c r="D14" s="665"/>
      <c r="E14" s="665"/>
      <c r="F14" s="665"/>
      <c r="G14" s="665"/>
      <c r="H14" s="665"/>
      <c r="I14" s="665"/>
      <c r="J14" s="665"/>
      <c r="K14" s="665"/>
      <c r="L14" s="665"/>
      <c r="M14" s="665"/>
      <c r="N14" s="665"/>
      <c r="O14" s="665"/>
      <c r="P14" s="665"/>
    </row>
    <row r="15" spans="1:171" s="76" customFormat="1" ht="6" customHeight="1" x14ac:dyDescent="0.25">
      <c r="A15" s="198"/>
      <c r="B15" s="198"/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</row>
    <row r="16" spans="1:171" s="76" customFormat="1" ht="15" x14ac:dyDescent="0.25">
      <c r="A16" s="671" t="s">
        <v>362</v>
      </c>
      <c r="B16" s="671"/>
      <c r="C16" s="671"/>
      <c r="D16" s="671"/>
      <c r="E16" s="671"/>
      <c r="F16" s="671"/>
      <c r="G16" s="671"/>
      <c r="H16" s="671"/>
      <c r="I16" s="671"/>
      <c r="J16" s="671"/>
      <c r="K16" s="671"/>
      <c r="L16" s="671"/>
      <c r="M16" s="671"/>
      <c r="N16" s="671"/>
      <c r="O16" s="671"/>
      <c r="P16" s="671"/>
      <c r="EZ16" s="197" t="s">
        <v>362</v>
      </c>
      <c r="FA16" s="197" t="s">
        <v>52</v>
      </c>
      <c r="FB16" s="197" t="s">
        <v>52</v>
      </c>
      <c r="FC16" s="197" t="s">
        <v>52</v>
      </c>
      <c r="FD16" s="197" t="s">
        <v>52</v>
      </c>
      <c r="FE16" s="197" t="s">
        <v>52</v>
      </c>
      <c r="FF16" s="197" t="s">
        <v>52</v>
      </c>
      <c r="FG16" s="197" t="s">
        <v>52</v>
      </c>
      <c r="FH16" s="197" t="s">
        <v>52</v>
      </c>
      <c r="FI16" s="197" t="s">
        <v>52</v>
      </c>
      <c r="FJ16" s="197" t="s">
        <v>52</v>
      </c>
      <c r="FK16" s="197" t="s">
        <v>52</v>
      </c>
      <c r="FL16" s="197" t="s">
        <v>52</v>
      </c>
      <c r="FM16" s="197" t="s">
        <v>52</v>
      </c>
      <c r="FN16" s="197" t="s">
        <v>52</v>
      </c>
      <c r="FO16" s="197" t="s">
        <v>52</v>
      </c>
    </row>
    <row r="17" spans="1:196" s="76" customFormat="1" ht="15" x14ac:dyDescent="0.25">
      <c r="A17" s="665" t="s">
        <v>64</v>
      </c>
      <c r="B17" s="665"/>
      <c r="C17" s="665"/>
      <c r="D17" s="665"/>
      <c r="E17" s="665"/>
      <c r="F17" s="665"/>
      <c r="G17" s="665"/>
      <c r="H17" s="665"/>
      <c r="I17" s="665"/>
      <c r="J17" s="665"/>
      <c r="K17" s="665"/>
      <c r="L17" s="665"/>
      <c r="M17" s="665"/>
      <c r="N17" s="665"/>
      <c r="O17" s="665"/>
      <c r="P17" s="665"/>
    </row>
    <row r="18" spans="1:196" s="76" customFormat="1" ht="17.25" customHeight="1" x14ac:dyDescent="0.25">
      <c r="A18" s="683" t="s">
        <v>830</v>
      </c>
      <c r="B18" s="683"/>
      <c r="C18" s="683"/>
      <c r="D18" s="683"/>
      <c r="E18" s="683"/>
      <c r="F18" s="683"/>
      <c r="G18" s="683"/>
      <c r="H18" s="683"/>
      <c r="I18" s="683"/>
      <c r="J18" s="683"/>
      <c r="K18" s="683"/>
      <c r="L18" s="683"/>
      <c r="M18" s="683"/>
      <c r="N18" s="683"/>
      <c r="O18" s="683"/>
      <c r="P18" s="683"/>
    </row>
    <row r="19" spans="1:196" s="76" customFormat="1" ht="8.25" customHeight="1" x14ac:dyDescent="0.25">
      <c r="A19" s="199"/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</row>
    <row r="20" spans="1:196" s="76" customFormat="1" ht="15" x14ac:dyDescent="0.25">
      <c r="A20" s="671" t="s">
        <v>630</v>
      </c>
      <c r="B20" s="671"/>
      <c r="C20" s="671"/>
      <c r="D20" s="671"/>
      <c r="E20" s="671"/>
      <c r="F20" s="671"/>
      <c r="G20" s="671"/>
      <c r="H20" s="671"/>
      <c r="I20" s="671"/>
      <c r="J20" s="671"/>
      <c r="K20" s="671"/>
      <c r="L20" s="671"/>
      <c r="M20" s="671"/>
      <c r="N20" s="671"/>
      <c r="O20" s="671"/>
      <c r="P20" s="671"/>
      <c r="FP20" s="197" t="s">
        <v>277</v>
      </c>
      <c r="FQ20" s="197" t="s">
        <v>52</v>
      </c>
      <c r="FR20" s="197" t="s">
        <v>52</v>
      </c>
      <c r="FS20" s="197" t="s">
        <v>52</v>
      </c>
      <c r="FT20" s="197" t="s">
        <v>52</v>
      </c>
      <c r="FU20" s="197" t="s">
        <v>52</v>
      </c>
      <c r="FV20" s="197" t="s">
        <v>52</v>
      </c>
      <c r="FW20" s="197" t="s">
        <v>52</v>
      </c>
      <c r="FX20" s="197" t="s">
        <v>52</v>
      </c>
      <c r="FY20" s="197" t="s">
        <v>52</v>
      </c>
      <c r="FZ20" s="197" t="s">
        <v>52</v>
      </c>
      <c r="GA20" s="197" t="s">
        <v>52</v>
      </c>
      <c r="GB20" s="197" t="s">
        <v>52</v>
      </c>
      <c r="GC20" s="197" t="s">
        <v>52</v>
      </c>
      <c r="GD20" s="197" t="s">
        <v>52</v>
      </c>
      <c r="GE20" s="197" t="s">
        <v>52</v>
      </c>
    </row>
    <row r="21" spans="1:196" s="76" customFormat="1" ht="11.25" customHeight="1" x14ac:dyDescent="0.25">
      <c r="A21" s="665" t="s">
        <v>65</v>
      </c>
      <c r="B21" s="665"/>
      <c r="C21" s="665"/>
      <c r="D21" s="665"/>
      <c r="E21" s="665"/>
      <c r="F21" s="665"/>
      <c r="G21" s="665"/>
      <c r="H21" s="665"/>
      <c r="I21" s="665"/>
      <c r="J21" s="665"/>
      <c r="K21" s="665"/>
      <c r="L21" s="665"/>
      <c r="M21" s="665"/>
      <c r="N21" s="665"/>
      <c r="O21" s="665"/>
      <c r="P21" s="665"/>
    </row>
    <row r="22" spans="1:196" s="76" customFormat="1" ht="12" customHeight="1" x14ac:dyDescent="0.25">
      <c r="A22" s="187" t="s">
        <v>66</v>
      </c>
      <c r="B22" s="200" t="s">
        <v>67</v>
      </c>
      <c r="C22" s="185" t="s">
        <v>68</v>
      </c>
      <c r="D22" s="185"/>
      <c r="E22" s="185"/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</row>
    <row r="23" spans="1:196" s="76" customFormat="1" ht="15" x14ac:dyDescent="0.25">
      <c r="A23" s="187" t="s">
        <v>69</v>
      </c>
      <c r="B23" s="666" t="s">
        <v>611</v>
      </c>
      <c r="C23" s="666"/>
      <c r="D23" s="666"/>
      <c r="E23" s="666"/>
      <c r="F23" s="666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GF23" s="189" t="s">
        <v>52</v>
      </c>
      <c r="GG23" s="189" t="s">
        <v>52</v>
      </c>
      <c r="GH23" s="189" t="s">
        <v>52</v>
      </c>
      <c r="GI23" s="189" t="s">
        <v>52</v>
      </c>
      <c r="GJ23" s="189" t="s">
        <v>52</v>
      </c>
    </row>
    <row r="24" spans="1:196" s="76" customFormat="1" ht="10.5" customHeight="1" x14ac:dyDescent="0.25">
      <c r="A24" s="187"/>
      <c r="B24" s="667" t="s">
        <v>70</v>
      </c>
      <c r="C24" s="667"/>
      <c r="D24" s="667"/>
      <c r="E24" s="667"/>
      <c r="F24" s="667"/>
      <c r="G24" s="202"/>
      <c r="H24" s="202"/>
      <c r="I24" s="202"/>
      <c r="J24" s="202"/>
      <c r="K24" s="202"/>
      <c r="L24" s="202"/>
      <c r="M24" s="202"/>
      <c r="N24" s="202"/>
      <c r="O24" s="203"/>
      <c r="P24" s="202"/>
    </row>
    <row r="25" spans="1:196" s="76" customFormat="1" ht="9.75" customHeight="1" x14ac:dyDescent="0.25">
      <c r="A25" s="187"/>
      <c r="B25" s="187"/>
      <c r="C25" s="187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2"/>
      <c r="P25" s="202"/>
    </row>
    <row r="26" spans="1:196" s="76" customFormat="1" ht="15" x14ac:dyDescent="0.25">
      <c r="A26" s="205" t="s">
        <v>71</v>
      </c>
      <c r="B26" s="206"/>
      <c r="C26" s="668" t="s">
        <v>363</v>
      </c>
      <c r="D26" s="668"/>
      <c r="E26" s="668"/>
      <c r="F26" s="668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GK26" s="192" t="s">
        <v>363</v>
      </c>
      <c r="GL26" s="192" t="s">
        <v>52</v>
      </c>
      <c r="GM26" s="192" t="s">
        <v>52</v>
      </c>
      <c r="GN26" s="192" t="s">
        <v>52</v>
      </c>
    </row>
    <row r="27" spans="1:196" s="76" customFormat="1" ht="9.75" customHeight="1" x14ac:dyDescent="0.25">
      <c r="A27" s="187"/>
      <c r="B27" s="206"/>
      <c r="C27" s="207"/>
      <c r="D27" s="208"/>
      <c r="E27" s="208"/>
      <c r="F27" s="208"/>
      <c r="G27" s="209"/>
      <c r="H27" s="209"/>
      <c r="I27" s="209"/>
      <c r="J27" s="209"/>
      <c r="K27" s="209"/>
      <c r="L27" s="209"/>
      <c r="M27" s="209"/>
      <c r="N27" s="209"/>
      <c r="O27" s="209"/>
      <c r="P27" s="209"/>
    </row>
    <row r="28" spans="1:196" s="76" customFormat="1" ht="12" customHeight="1" x14ac:dyDescent="0.25">
      <c r="A28" s="205" t="s">
        <v>72</v>
      </c>
      <c r="B28" s="206"/>
      <c r="C28" s="210"/>
      <c r="D28" s="211">
        <f>$P$345/1000</f>
        <v>792.83</v>
      </c>
      <c r="E28" s="212" t="s">
        <v>73</v>
      </c>
      <c r="G28" s="206"/>
      <c r="H28" s="206"/>
      <c r="I28" s="206"/>
      <c r="J28" s="206"/>
      <c r="K28" s="206"/>
      <c r="L28" s="206"/>
      <c r="M28" s="206"/>
      <c r="N28" s="213"/>
      <c r="O28" s="213"/>
      <c r="P28" s="206"/>
    </row>
    <row r="29" spans="1:196" s="76" customFormat="1" ht="12" customHeight="1" x14ac:dyDescent="0.25">
      <c r="A29" s="187"/>
      <c r="B29" s="214" t="s">
        <v>74</v>
      </c>
      <c r="C29" s="215"/>
      <c r="D29" s="216"/>
      <c r="E29" s="212"/>
      <c r="G29" s="206"/>
    </row>
    <row r="30" spans="1:196" s="76" customFormat="1" ht="12" customHeight="1" x14ac:dyDescent="0.25">
      <c r="A30" s="187"/>
      <c r="B30" s="217" t="s">
        <v>75</v>
      </c>
      <c r="C30" s="210"/>
      <c r="D30" s="211">
        <v>19.32</v>
      </c>
      <c r="E30" s="212" t="s">
        <v>73</v>
      </c>
      <c r="I30" s="206"/>
      <c r="K30" s="206" t="s">
        <v>76</v>
      </c>
      <c r="L30" s="206"/>
      <c r="M30" s="206"/>
      <c r="N30" s="218"/>
      <c r="O30" s="211">
        <v>30.57</v>
      </c>
      <c r="P30" s="212" t="s">
        <v>73</v>
      </c>
    </row>
    <row r="31" spans="1:196" s="76" customFormat="1" ht="12" customHeight="1" x14ac:dyDescent="0.25">
      <c r="A31" s="187"/>
      <c r="B31" s="217" t="s">
        <v>77</v>
      </c>
      <c r="C31" s="219"/>
      <c r="D31" s="220">
        <v>608.78</v>
      </c>
      <c r="E31" s="212" t="s">
        <v>73</v>
      </c>
      <c r="I31" s="206"/>
      <c r="K31" s="206" t="s">
        <v>78</v>
      </c>
      <c r="L31" s="206"/>
      <c r="M31" s="206"/>
      <c r="N31" s="218"/>
      <c r="O31" s="211">
        <v>9.6300000000000008</v>
      </c>
      <c r="P31" s="212" t="s">
        <v>73</v>
      </c>
    </row>
    <row r="32" spans="1:196" s="76" customFormat="1" ht="12" customHeight="1" x14ac:dyDescent="0.25">
      <c r="A32" s="187"/>
      <c r="B32" s="217" t="s">
        <v>79</v>
      </c>
      <c r="C32" s="219"/>
      <c r="D32" s="220">
        <v>0</v>
      </c>
      <c r="E32" s="212" t="s">
        <v>73</v>
      </c>
      <c r="I32" s="206"/>
      <c r="K32" s="206" t="s">
        <v>80</v>
      </c>
      <c r="L32" s="206"/>
      <c r="M32" s="206"/>
      <c r="N32" s="221"/>
      <c r="O32" s="220">
        <v>70.05</v>
      </c>
      <c r="P32" s="222" t="s">
        <v>81</v>
      </c>
    </row>
    <row r="33" spans="1:206" s="76" customFormat="1" ht="12" customHeight="1" x14ac:dyDescent="0.25">
      <c r="A33" s="187"/>
      <c r="B33" s="217" t="s">
        <v>82</v>
      </c>
      <c r="C33" s="219"/>
      <c r="D33" s="211">
        <v>0</v>
      </c>
      <c r="E33" s="212" t="s">
        <v>73</v>
      </c>
      <c r="I33" s="206"/>
      <c r="K33" s="206" t="s">
        <v>83</v>
      </c>
      <c r="L33" s="206"/>
      <c r="M33" s="206"/>
      <c r="N33" s="221"/>
      <c r="O33" s="220">
        <v>20.04</v>
      </c>
      <c r="P33" s="222" t="s">
        <v>81</v>
      </c>
    </row>
    <row r="34" spans="1:206" s="76" customFormat="1" ht="9.75" customHeight="1" x14ac:dyDescent="0.25">
      <c r="A34" s="187"/>
      <c r="B34" s="206"/>
      <c r="D34" s="223"/>
      <c r="E34" s="212"/>
      <c r="H34" s="206"/>
      <c r="I34" s="206"/>
      <c r="J34" s="206"/>
      <c r="K34" s="206"/>
      <c r="L34" s="206"/>
      <c r="M34" s="206"/>
      <c r="N34" s="209"/>
      <c r="O34" s="209"/>
      <c r="P34" s="206"/>
    </row>
    <row r="35" spans="1:206" s="76" customFormat="1" ht="11.25" customHeight="1" x14ac:dyDescent="0.25">
      <c r="A35" s="669" t="s">
        <v>0</v>
      </c>
      <c r="B35" s="673" t="s">
        <v>84</v>
      </c>
      <c r="C35" s="674" t="s">
        <v>1</v>
      </c>
      <c r="D35" s="675"/>
      <c r="E35" s="675"/>
      <c r="F35" s="675"/>
      <c r="G35" s="676"/>
      <c r="H35" s="673" t="s">
        <v>85</v>
      </c>
      <c r="I35" s="673" t="s">
        <v>86</v>
      </c>
      <c r="J35" s="673"/>
      <c r="K35" s="673"/>
      <c r="L35" s="674" t="s">
        <v>87</v>
      </c>
      <c r="M35" s="675"/>
      <c r="N35" s="675"/>
      <c r="O35" s="675"/>
      <c r="P35" s="676"/>
    </row>
    <row r="36" spans="1:206" s="76" customFormat="1" ht="11.25" customHeight="1" x14ac:dyDescent="0.25">
      <c r="A36" s="669"/>
      <c r="B36" s="673"/>
      <c r="C36" s="677"/>
      <c r="D36" s="678"/>
      <c r="E36" s="678"/>
      <c r="F36" s="678"/>
      <c r="G36" s="679"/>
      <c r="H36" s="673"/>
      <c r="I36" s="673"/>
      <c r="J36" s="673"/>
      <c r="K36" s="673"/>
      <c r="L36" s="680"/>
      <c r="M36" s="681"/>
      <c r="N36" s="681"/>
      <c r="O36" s="681"/>
      <c r="P36" s="682"/>
    </row>
    <row r="37" spans="1:206" s="76" customFormat="1" ht="54" customHeight="1" x14ac:dyDescent="0.25">
      <c r="A37" s="669"/>
      <c r="B37" s="673"/>
      <c r="C37" s="680"/>
      <c r="D37" s="681"/>
      <c r="E37" s="681"/>
      <c r="F37" s="681"/>
      <c r="G37" s="682"/>
      <c r="H37" s="673"/>
      <c r="I37" s="165" t="s">
        <v>88</v>
      </c>
      <c r="J37" s="165" t="s">
        <v>89</v>
      </c>
      <c r="K37" s="165" t="s">
        <v>90</v>
      </c>
      <c r="L37" s="165" t="s">
        <v>91</v>
      </c>
      <c r="M37" s="165" t="s">
        <v>92</v>
      </c>
      <c r="N37" s="165" t="s">
        <v>93</v>
      </c>
      <c r="O37" s="165" t="s">
        <v>89</v>
      </c>
      <c r="P37" s="165" t="s">
        <v>94</v>
      </c>
    </row>
    <row r="38" spans="1:206" s="76" customFormat="1" ht="13.5" customHeight="1" x14ac:dyDescent="0.25">
      <c r="A38" s="224">
        <v>1</v>
      </c>
      <c r="B38" s="225">
        <v>2</v>
      </c>
      <c r="C38" s="657">
        <v>3</v>
      </c>
      <c r="D38" s="658"/>
      <c r="E38" s="658"/>
      <c r="F38" s="658"/>
      <c r="G38" s="659"/>
      <c r="H38" s="225">
        <v>4</v>
      </c>
      <c r="I38" s="225">
        <v>5</v>
      </c>
      <c r="J38" s="225">
        <v>6</v>
      </c>
      <c r="K38" s="225">
        <v>7</v>
      </c>
      <c r="L38" s="225">
        <v>8</v>
      </c>
      <c r="M38" s="225">
        <v>9</v>
      </c>
      <c r="N38" s="225">
        <v>10</v>
      </c>
      <c r="O38" s="225">
        <v>11</v>
      </c>
      <c r="P38" s="225">
        <v>12</v>
      </c>
    </row>
    <row r="39" spans="1:206" s="76" customFormat="1" ht="15" x14ac:dyDescent="0.25">
      <c r="A39" s="660" t="s">
        <v>441</v>
      </c>
      <c r="B39" s="661"/>
      <c r="C39" s="661"/>
      <c r="D39" s="661"/>
      <c r="E39" s="661"/>
      <c r="F39" s="661"/>
      <c r="G39" s="661"/>
      <c r="H39" s="661"/>
      <c r="I39" s="661"/>
      <c r="J39" s="661"/>
      <c r="K39" s="661"/>
      <c r="L39" s="661"/>
      <c r="M39" s="661"/>
      <c r="N39" s="661"/>
      <c r="O39" s="661"/>
      <c r="P39" s="662"/>
      <c r="GO39" s="226" t="s">
        <v>441</v>
      </c>
    </row>
    <row r="40" spans="1:206" s="76" customFormat="1" ht="56.25" x14ac:dyDescent="0.25">
      <c r="A40" s="227" t="s">
        <v>2</v>
      </c>
      <c r="B40" s="228" t="s">
        <v>442</v>
      </c>
      <c r="C40" s="651" t="s">
        <v>443</v>
      </c>
      <c r="D40" s="651"/>
      <c r="E40" s="651"/>
      <c r="F40" s="651"/>
      <c r="G40" s="651"/>
      <c r="H40" s="229" t="s">
        <v>51</v>
      </c>
      <c r="I40" s="230">
        <v>1</v>
      </c>
      <c r="J40" s="231">
        <v>1</v>
      </c>
      <c r="K40" s="231">
        <v>1</v>
      </c>
      <c r="L40" s="232"/>
      <c r="M40" s="230"/>
      <c r="N40" s="233"/>
      <c r="O40" s="230"/>
      <c r="P40" s="234"/>
      <c r="GO40" s="226"/>
      <c r="GP40" s="235" t="s">
        <v>443</v>
      </c>
      <c r="GQ40" s="235" t="s">
        <v>52</v>
      </c>
      <c r="GR40" s="235" t="s">
        <v>52</v>
      </c>
      <c r="GS40" s="235" t="s">
        <v>52</v>
      </c>
      <c r="GT40" s="235" t="s">
        <v>52</v>
      </c>
    </row>
    <row r="41" spans="1:206" s="76" customFormat="1" ht="22.5" x14ac:dyDescent="0.25">
      <c r="A41" s="236"/>
      <c r="B41" s="237" t="s">
        <v>266</v>
      </c>
      <c r="C41" s="663" t="s">
        <v>155</v>
      </c>
      <c r="D41" s="663"/>
      <c r="E41" s="663"/>
      <c r="F41" s="663"/>
      <c r="G41" s="663"/>
      <c r="H41" s="663"/>
      <c r="I41" s="663"/>
      <c r="J41" s="663"/>
      <c r="K41" s="663"/>
      <c r="L41" s="663"/>
      <c r="M41" s="663"/>
      <c r="N41" s="663"/>
      <c r="O41" s="663"/>
      <c r="P41" s="664"/>
      <c r="GO41" s="226"/>
      <c r="GP41" s="235"/>
      <c r="GQ41" s="235"/>
      <c r="GR41" s="235"/>
      <c r="GS41" s="235"/>
      <c r="GT41" s="235"/>
      <c r="GU41" s="238" t="s">
        <v>155</v>
      </c>
    </row>
    <row r="42" spans="1:206" s="76" customFormat="1" ht="15" x14ac:dyDescent="0.25">
      <c r="A42" s="239"/>
      <c r="B42" s="240" t="s">
        <v>2</v>
      </c>
      <c r="C42" s="655" t="s">
        <v>128</v>
      </c>
      <c r="D42" s="655"/>
      <c r="E42" s="655"/>
      <c r="F42" s="655"/>
      <c r="G42" s="655"/>
      <c r="H42" s="241" t="s">
        <v>124</v>
      </c>
      <c r="I42" s="242"/>
      <c r="J42" s="242"/>
      <c r="K42" s="251">
        <v>2.06</v>
      </c>
      <c r="L42" s="244"/>
      <c r="M42" s="242"/>
      <c r="N42" s="244"/>
      <c r="O42" s="242"/>
      <c r="P42" s="258">
        <v>937.66</v>
      </c>
      <c r="GO42" s="226"/>
      <c r="GP42" s="235"/>
      <c r="GQ42" s="235"/>
      <c r="GR42" s="235"/>
      <c r="GS42" s="235"/>
      <c r="GT42" s="235"/>
      <c r="GV42" s="188" t="s">
        <v>128</v>
      </c>
    </row>
    <row r="43" spans="1:206" s="76" customFormat="1" ht="15" x14ac:dyDescent="0.25">
      <c r="A43" s="246"/>
      <c r="B43" s="240" t="s">
        <v>187</v>
      </c>
      <c r="C43" s="655" t="s">
        <v>188</v>
      </c>
      <c r="D43" s="655"/>
      <c r="E43" s="655"/>
      <c r="F43" s="655"/>
      <c r="G43" s="655"/>
      <c r="H43" s="241" t="s">
        <v>124</v>
      </c>
      <c r="I43" s="251">
        <v>2.06</v>
      </c>
      <c r="J43" s="242"/>
      <c r="K43" s="251">
        <v>2.06</v>
      </c>
      <c r="L43" s="248"/>
      <c r="M43" s="249"/>
      <c r="N43" s="250">
        <v>364.14</v>
      </c>
      <c r="O43" s="251">
        <v>1.25</v>
      </c>
      <c r="P43" s="245">
        <v>937.66</v>
      </c>
      <c r="Q43" s="252"/>
      <c r="R43" s="252"/>
      <c r="GO43" s="226"/>
      <c r="GP43" s="235"/>
      <c r="GQ43" s="235"/>
      <c r="GR43" s="235"/>
      <c r="GS43" s="235"/>
      <c r="GT43" s="235"/>
      <c r="GV43" s="188"/>
      <c r="GW43" s="188" t="s">
        <v>188</v>
      </c>
    </row>
    <row r="44" spans="1:206" s="76" customFormat="1" ht="15" x14ac:dyDescent="0.25">
      <c r="A44" s="239"/>
      <c r="B44" s="240" t="s">
        <v>99</v>
      </c>
      <c r="C44" s="655" t="s">
        <v>122</v>
      </c>
      <c r="D44" s="655"/>
      <c r="E44" s="655"/>
      <c r="F44" s="655"/>
      <c r="G44" s="655"/>
      <c r="H44" s="241"/>
      <c r="I44" s="242"/>
      <c r="J44" s="242"/>
      <c r="K44" s="242"/>
      <c r="L44" s="244"/>
      <c r="M44" s="242"/>
      <c r="N44" s="244"/>
      <c r="O44" s="242"/>
      <c r="P44" s="258">
        <v>462.8</v>
      </c>
      <c r="GO44" s="226"/>
      <c r="GP44" s="235"/>
      <c r="GQ44" s="235"/>
      <c r="GR44" s="235"/>
      <c r="GS44" s="235"/>
      <c r="GT44" s="235"/>
      <c r="GV44" s="188" t="s">
        <v>122</v>
      </c>
      <c r="GW44" s="188"/>
    </row>
    <row r="45" spans="1:206" s="76" customFormat="1" ht="15" x14ac:dyDescent="0.25">
      <c r="A45" s="239"/>
      <c r="B45" s="240"/>
      <c r="C45" s="655" t="s">
        <v>123</v>
      </c>
      <c r="D45" s="655"/>
      <c r="E45" s="655"/>
      <c r="F45" s="655"/>
      <c r="G45" s="655"/>
      <c r="H45" s="241" t="s">
        <v>124</v>
      </c>
      <c r="I45" s="242"/>
      <c r="J45" s="242"/>
      <c r="K45" s="251">
        <v>0.56999999999999995</v>
      </c>
      <c r="L45" s="244"/>
      <c r="M45" s="242"/>
      <c r="N45" s="244"/>
      <c r="O45" s="242"/>
      <c r="P45" s="258">
        <v>274.7</v>
      </c>
      <c r="GO45" s="226"/>
      <c r="GP45" s="235"/>
      <c r="GQ45" s="235"/>
      <c r="GR45" s="235"/>
      <c r="GS45" s="235"/>
      <c r="GT45" s="235"/>
      <c r="GV45" s="188" t="s">
        <v>123</v>
      </c>
      <c r="GW45" s="188"/>
    </row>
    <row r="46" spans="1:206" s="76" customFormat="1" ht="22.5" x14ac:dyDescent="0.25">
      <c r="A46" s="246"/>
      <c r="B46" s="240" t="s">
        <v>261</v>
      </c>
      <c r="C46" s="655" t="s">
        <v>262</v>
      </c>
      <c r="D46" s="655"/>
      <c r="E46" s="655"/>
      <c r="F46" s="655"/>
      <c r="G46" s="655"/>
      <c r="H46" s="241" t="s">
        <v>137</v>
      </c>
      <c r="I46" s="251">
        <v>0.27</v>
      </c>
      <c r="J46" s="242"/>
      <c r="K46" s="251">
        <v>0.27</v>
      </c>
      <c r="L46" s="256">
        <v>10.23</v>
      </c>
      <c r="M46" s="257">
        <v>1.31</v>
      </c>
      <c r="N46" s="250">
        <v>13.4</v>
      </c>
      <c r="O46" s="242"/>
      <c r="P46" s="245">
        <v>3.62</v>
      </c>
      <c r="Q46" s="252"/>
      <c r="R46" s="252"/>
      <c r="GO46" s="226"/>
      <c r="GP46" s="235"/>
      <c r="GQ46" s="235"/>
      <c r="GR46" s="235"/>
      <c r="GS46" s="235"/>
      <c r="GT46" s="235"/>
      <c r="GV46" s="188"/>
      <c r="GW46" s="188" t="s">
        <v>262</v>
      </c>
    </row>
    <row r="47" spans="1:206" s="76" customFormat="1" ht="15" x14ac:dyDescent="0.25">
      <c r="A47" s="246"/>
      <c r="B47" s="240" t="s">
        <v>138</v>
      </c>
      <c r="C47" s="655" t="s">
        <v>139</v>
      </c>
      <c r="D47" s="655"/>
      <c r="E47" s="655"/>
      <c r="F47" s="655"/>
      <c r="G47" s="655"/>
      <c r="H47" s="241" t="s">
        <v>137</v>
      </c>
      <c r="I47" s="251">
        <v>0.15</v>
      </c>
      <c r="J47" s="242"/>
      <c r="K47" s="251">
        <v>0.15</v>
      </c>
      <c r="L47" s="248"/>
      <c r="M47" s="249"/>
      <c r="N47" s="250">
        <v>1577.91</v>
      </c>
      <c r="O47" s="242"/>
      <c r="P47" s="245">
        <v>236.69</v>
      </c>
      <c r="Q47" s="252"/>
      <c r="R47" s="252"/>
      <c r="GO47" s="226"/>
      <c r="GP47" s="235"/>
      <c r="GQ47" s="235"/>
      <c r="GR47" s="235"/>
      <c r="GS47" s="235"/>
      <c r="GT47" s="235"/>
      <c r="GV47" s="188"/>
      <c r="GW47" s="188" t="s">
        <v>139</v>
      </c>
    </row>
    <row r="48" spans="1:206" s="76" customFormat="1" ht="15" x14ac:dyDescent="0.25">
      <c r="A48" s="254"/>
      <c r="B48" s="240" t="s">
        <v>125</v>
      </c>
      <c r="C48" s="655" t="s">
        <v>126</v>
      </c>
      <c r="D48" s="655"/>
      <c r="E48" s="655"/>
      <c r="F48" s="655"/>
      <c r="G48" s="655"/>
      <c r="H48" s="241" t="s">
        <v>124</v>
      </c>
      <c r="I48" s="251">
        <v>0.15</v>
      </c>
      <c r="J48" s="242"/>
      <c r="K48" s="251">
        <v>0.15</v>
      </c>
      <c r="L48" s="244"/>
      <c r="M48" s="242"/>
      <c r="N48" s="255">
        <v>474.97</v>
      </c>
      <c r="O48" s="251">
        <v>1.25</v>
      </c>
      <c r="P48" s="258">
        <v>89.06</v>
      </c>
      <c r="GO48" s="226"/>
      <c r="GP48" s="235"/>
      <c r="GQ48" s="235"/>
      <c r="GR48" s="235"/>
      <c r="GS48" s="235"/>
      <c r="GT48" s="235"/>
      <c r="GV48" s="188"/>
      <c r="GW48" s="188"/>
      <c r="GX48" s="188" t="s">
        <v>126</v>
      </c>
    </row>
    <row r="49" spans="1:210" s="76" customFormat="1" ht="15" x14ac:dyDescent="0.25">
      <c r="A49" s="246"/>
      <c r="B49" s="240" t="s">
        <v>129</v>
      </c>
      <c r="C49" s="655" t="s">
        <v>130</v>
      </c>
      <c r="D49" s="655"/>
      <c r="E49" s="655"/>
      <c r="F49" s="655"/>
      <c r="G49" s="655"/>
      <c r="H49" s="241" t="s">
        <v>137</v>
      </c>
      <c r="I49" s="251">
        <v>0.15</v>
      </c>
      <c r="J49" s="242"/>
      <c r="K49" s="251">
        <v>0.15</v>
      </c>
      <c r="L49" s="248"/>
      <c r="M49" s="249"/>
      <c r="N49" s="250">
        <v>551.55999999999995</v>
      </c>
      <c r="O49" s="242"/>
      <c r="P49" s="245">
        <v>82.73</v>
      </c>
      <c r="Q49" s="252"/>
      <c r="R49" s="252"/>
      <c r="GO49" s="226"/>
      <c r="GP49" s="235"/>
      <c r="GQ49" s="235"/>
      <c r="GR49" s="235"/>
      <c r="GS49" s="235"/>
      <c r="GT49" s="235"/>
      <c r="GV49" s="188"/>
      <c r="GW49" s="188" t="s">
        <v>130</v>
      </c>
      <c r="GX49" s="188"/>
    </row>
    <row r="50" spans="1:210" s="76" customFormat="1" ht="15" x14ac:dyDescent="0.25">
      <c r="A50" s="254"/>
      <c r="B50" s="240" t="s">
        <v>131</v>
      </c>
      <c r="C50" s="655" t="s">
        <v>132</v>
      </c>
      <c r="D50" s="655"/>
      <c r="E50" s="655"/>
      <c r="F50" s="655"/>
      <c r="G50" s="655"/>
      <c r="H50" s="241" t="s">
        <v>124</v>
      </c>
      <c r="I50" s="251">
        <v>0.15</v>
      </c>
      <c r="J50" s="242"/>
      <c r="K50" s="251">
        <v>0.15</v>
      </c>
      <c r="L50" s="244"/>
      <c r="M50" s="242"/>
      <c r="N50" s="255">
        <v>353.59</v>
      </c>
      <c r="O50" s="251">
        <v>1.25</v>
      </c>
      <c r="P50" s="258">
        <v>66.3</v>
      </c>
      <c r="GO50" s="226"/>
      <c r="GP50" s="235"/>
      <c r="GQ50" s="235"/>
      <c r="GR50" s="235"/>
      <c r="GS50" s="235"/>
      <c r="GT50" s="235"/>
      <c r="GV50" s="188"/>
      <c r="GW50" s="188"/>
      <c r="GX50" s="188" t="s">
        <v>132</v>
      </c>
    </row>
    <row r="51" spans="1:210" s="76" customFormat="1" ht="22.5" x14ac:dyDescent="0.25">
      <c r="A51" s="246"/>
      <c r="B51" s="240" t="s">
        <v>140</v>
      </c>
      <c r="C51" s="655" t="s">
        <v>141</v>
      </c>
      <c r="D51" s="655"/>
      <c r="E51" s="655"/>
      <c r="F51" s="655"/>
      <c r="G51" s="655"/>
      <c r="H51" s="241" t="s">
        <v>137</v>
      </c>
      <c r="I51" s="251">
        <v>0.79</v>
      </c>
      <c r="J51" s="242"/>
      <c r="K51" s="251">
        <v>0.79</v>
      </c>
      <c r="L51" s="248"/>
      <c r="M51" s="249"/>
      <c r="N51" s="250">
        <v>41.73</v>
      </c>
      <c r="O51" s="242"/>
      <c r="P51" s="245">
        <v>32.97</v>
      </c>
      <c r="Q51" s="252"/>
      <c r="R51" s="252"/>
      <c r="GO51" s="226"/>
      <c r="GP51" s="235"/>
      <c r="GQ51" s="235"/>
      <c r="GR51" s="235"/>
      <c r="GS51" s="235"/>
      <c r="GT51" s="235"/>
      <c r="GV51" s="188"/>
      <c r="GW51" s="188" t="s">
        <v>141</v>
      </c>
      <c r="GX51" s="188"/>
    </row>
    <row r="52" spans="1:210" s="76" customFormat="1" ht="33.75" x14ac:dyDescent="0.25">
      <c r="A52" s="246"/>
      <c r="B52" s="240" t="s">
        <v>263</v>
      </c>
      <c r="C52" s="655" t="s">
        <v>264</v>
      </c>
      <c r="D52" s="655"/>
      <c r="E52" s="655"/>
      <c r="F52" s="655"/>
      <c r="G52" s="655"/>
      <c r="H52" s="241" t="s">
        <v>137</v>
      </c>
      <c r="I52" s="251">
        <v>0.27</v>
      </c>
      <c r="J52" s="242"/>
      <c r="K52" s="251">
        <v>0.27</v>
      </c>
      <c r="L52" s="248"/>
      <c r="M52" s="249"/>
      <c r="N52" s="250">
        <v>395.51</v>
      </c>
      <c r="O52" s="242"/>
      <c r="P52" s="245">
        <v>106.79</v>
      </c>
      <c r="Q52" s="252"/>
      <c r="R52" s="252"/>
      <c r="GO52" s="226"/>
      <c r="GP52" s="235"/>
      <c r="GQ52" s="235"/>
      <c r="GR52" s="235"/>
      <c r="GS52" s="235"/>
      <c r="GT52" s="235"/>
      <c r="GV52" s="188"/>
      <c r="GW52" s="188" t="s">
        <v>264</v>
      </c>
      <c r="GX52" s="188"/>
    </row>
    <row r="53" spans="1:210" s="76" customFormat="1" ht="15" x14ac:dyDescent="0.25">
      <c r="A53" s="254"/>
      <c r="B53" s="240" t="s">
        <v>131</v>
      </c>
      <c r="C53" s="655" t="s">
        <v>132</v>
      </c>
      <c r="D53" s="655"/>
      <c r="E53" s="655"/>
      <c r="F53" s="655"/>
      <c r="G53" s="655"/>
      <c r="H53" s="241" t="s">
        <v>124</v>
      </c>
      <c r="I53" s="251">
        <v>0.27</v>
      </c>
      <c r="J53" s="242"/>
      <c r="K53" s="251">
        <v>0.27</v>
      </c>
      <c r="L53" s="244"/>
      <c r="M53" s="242"/>
      <c r="N53" s="255">
        <v>353.59</v>
      </c>
      <c r="O53" s="251">
        <v>1.25</v>
      </c>
      <c r="P53" s="258">
        <v>119.34</v>
      </c>
      <c r="GO53" s="226"/>
      <c r="GP53" s="235"/>
      <c r="GQ53" s="235"/>
      <c r="GR53" s="235"/>
      <c r="GS53" s="235"/>
      <c r="GT53" s="235"/>
      <c r="GV53" s="188"/>
      <c r="GW53" s="188"/>
      <c r="GX53" s="188" t="s">
        <v>132</v>
      </c>
    </row>
    <row r="54" spans="1:210" s="76" customFormat="1" ht="15" x14ac:dyDescent="0.25">
      <c r="A54" s="239"/>
      <c r="B54" s="240" t="s">
        <v>101</v>
      </c>
      <c r="C54" s="655" t="s">
        <v>135</v>
      </c>
      <c r="D54" s="655"/>
      <c r="E54" s="655"/>
      <c r="F54" s="655"/>
      <c r="G54" s="655"/>
      <c r="H54" s="241"/>
      <c r="I54" s="242"/>
      <c r="J54" s="242"/>
      <c r="K54" s="242"/>
      <c r="L54" s="244"/>
      <c r="M54" s="242"/>
      <c r="N54" s="244"/>
      <c r="O54" s="242"/>
      <c r="P54" s="258">
        <v>50.37</v>
      </c>
      <c r="GO54" s="226"/>
      <c r="GP54" s="235"/>
      <c r="GQ54" s="235"/>
      <c r="GR54" s="235"/>
      <c r="GS54" s="235"/>
      <c r="GT54" s="235"/>
      <c r="GV54" s="188" t="s">
        <v>135</v>
      </c>
      <c r="GW54" s="188"/>
      <c r="GX54" s="188"/>
    </row>
    <row r="55" spans="1:210" s="76" customFormat="1" ht="22.5" x14ac:dyDescent="0.25">
      <c r="A55" s="246"/>
      <c r="B55" s="240" t="s">
        <v>145</v>
      </c>
      <c r="C55" s="655" t="s">
        <v>146</v>
      </c>
      <c r="D55" s="655"/>
      <c r="E55" s="655"/>
      <c r="F55" s="655"/>
      <c r="G55" s="655"/>
      <c r="H55" s="241" t="s">
        <v>136</v>
      </c>
      <c r="I55" s="247">
        <v>0.2</v>
      </c>
      <c r="J55" s="242"/>
      <c r="K55" s="247">
        <v>0.2</v>
      </c>
      <c r="L55" s="256">
        <v>155.63</v>
      </c>
      <c r="M55" s="257">
        <v>0.83</v>
      </c>
      <c r="N55" s="250">
        <v>129.16999999999999</v>
      </c>
      <c r="O55" s="242"/>
      <c r="P55" s="245">
        <v>25.83</v>
      </c>
      <c r="Q55" s="252"/>
      <c r="R55" s="252"/>
      <c r="GO55" s="226"/>
      <c r="GP55" s="235"/>
      <c r="GQ55" s="235"/>
      <c r="GR55" s="235"/>
      <c r="GS55" s="235"/>
      <c r="GT55" s="235"/>
      <c r="GV55" s="188"/>
      <c r="GW55" s="188" t="s">
        <v>146</v>
      </c>
      <c r="GX55" s="188"/>
    </row>
    <row r="56" spans="1:210" s="76" customFormat="1" ht="15" x14ac:dyDescent="0.25">
      <c r="A56" s="246"/>
      <c r="B56" s="240" t="s">
        <v>160</v>
      </c>
      <c r="C56" s="655" t="s">
        <v>161</v>
      </c>
      <c r="D56" s="655"/>
      <c r="E56" s="655"/>
      <c r="F56" s="655"/>
      <c r="G56" s="655"/>
      <c r="H56" s="241" t="s">
        <v>136</v>
      </c>
      <c r="I56" s="247">
        <v>0.1</v>
      </c>
      <c r="J56" s="242"/>
      <c r="K56" s="247">
        <v>0.1</v>
      </c>
      <c r="L56" s="256">
        <v>174.93</v>
      </c>
      <c r="M56" s="257">
        <v>1.1200000000000001</v>
      </c>
      <c r="N56" s="250">
        <v>195.92</v>
      </c>
      <c r="O56" s="242"/>
      <c r="P56" s="245">
        <v>19.59</v>
      </c>
      <c r="Q56" s="252"/>
      <c r="R56" s="252"/>
      <c r="GO56" s="226"/>
      <c r="GP56" s="235"/>
      <c r="GQ56" s="235"/>
      <c r="GR56" s="235"/>
      <c r="GS56" s="235"/>
      <c r="GT56" s="235"/>
      <c r="GV56" s="188"/>
      <c r="GW56" s="188" t="s">
        <v>161</v>
      </c>
      <c r="GX56" s="188"/>
    </row>
    <row r="57" spans="1:210" s="76" customFormat="1" ht="15" x14ac:dyDescent="0.25">
      <c r="A57" s="246"/>
      <c r="B57" s="240" t="s">
        <v>199</v>
      </c>
      <c r="C57" s="655" t="s">
        <v>200</v>
      </c>
      <c r="D57" s="655"/>
      <c r="E57" s="655"/>
      <c r="F57" s="655"/>
      <c r="G57" s="655"/>
      <c r="H57" s="241" t="s">
        <v>136</v>
      </c>
      <c r="I57" s="251">
        <v>0.04</v>
      </c>
      <c r="J57" s="242"/>
      <c r="K57" s="251">
        <v>0.04</v>
      </c>
      <c r="L57" s="256">
        <v>79.88</v>
      </c>
      <c r="M57" s="257">
        <v>1.55</v>
      </c>
      <c r="N57" s="250">
        <v>123.81</v>
      </c>
      <c r="O57" s="242"/>
      <c r="P57" s="245">
        <v>4.95</v>
      </c>
      <c r="Q57" s="252"/>
      <c r="R57" s="252"/>
      <c r="GO57" s="226"/>
      <c r="GP57" s="235"/>
      <c r="GQ57" s="235"/>
      <c r="GR57" s="235"/>
      <c r="GS57" s="235"/>
      <c r="GT57" s="235"/>
      <c r="GV57" s="188"/>
      <c r="GW57" s="188" t="s">
        <v>200</v>
      </c>
      <c r="GX57" s="188"/>
    </row>
    <row r="58" spans="1:210" s="76" customFormat="1" ht="15" x14ac:dyDescent="0.25">
      <c r="A58" s="268"/>
      <c r="B58" s="237"/>
      <c r="C58" s="654" t="s">
        <v>95</v>
      </c>
      <c r="D58" s="654"/>
      <c r="E58" s="654"/>
      <c r="F58" s="654"/>
      <c r="G58" s="654"/>
      <c r="H58" s="229"/>
      <c r="I58" s="230"/>
      <c r="J58" s="230"/>
      <c r="K58" s="230"/>
      <c r="L58" s="232"/>
      <c r="M58" s="230"/>
      <c r="N58" s="269"/>
      <c r="O58" s="230"/>
      <c r="P58" s="270">
        <v>1725.53</v>
      </c>
      <c r="Q58" s="252"/>
      <c r="R58" s="252"/>
      <c r="GO58" s="226"/>
      <c r="GP58" s="235"/>
      <c r="GQ58" s="235"/>
      <c r="GR58" s="235"/>
      <c r="GS58" s="235"/>
      <c r="GT58" s="235"/>
      <c r="GV58" s="188"/>
      <c r="GW58" s="188"/>
      <c r="GX58" s="188"/>
      <c r="GY58" s="235" t="s">
        <v>95</v>
      </c>
    </row>
    <row r="59" spans="1:210" s="76" customFormat="1" ht="15" x14ac:dyDescent="0.25">
      <c r="A59" s="254" t="s">
        <v>21</v>
      </c>
      <c r="B59" s="240" t="s">
        <v>158</v>
      </c>
      <c r="C59" s="655" t="s">
        <v>159</v>
      </c>
      <c r="D59" s="655"/>
      <c r="E59" s="655"/>
      <c r="F59" s="655"/>
      <c r="G59" s="655"/>
      <c r="H59" s="241" t="s">
        <v>97</v>
      </c>
      <c r="I59" s="243">
        <v>2</v>
      </c>
      <c r="J59" s="242"/>
      <c r="K59" s="243">
        <v>2</v>
      </c>
      <c r="L59" s="244"/>
      <c r="M59" s="242"/>
      <c r="N59" s="244"/>
      <c r="O59" s="242"/>
      <c r="P59" s="258">
        <v>15</v>
      </c>
      <c r="GO59" s="226"/>
      <c r="GP59" s="235"/>
      <c r="GQ59" s="235"/>
      <c r="GR59" s="235"/>
      <c r="GS59" s="235"/>
      <c r="GT59" s="235"/>
      <c r="GV59" s="188"/>
      <c r="GW59" s="188"/>
      <c r="GX59" s="188"/>
      <c r="GY59" s="235"/>
      <c r="GZ59" s="188" t="s">
        <v>159</v>
      </c>
    </row>
    <row r="60" spans="1:210" s="76" customFormat="1" ht="15" x14ac:dyDescent="0.25">
      <c r="A60" s="254"/>
      <c r="B60" s="240"/>
      <c r="C60" s="655" t="s">
        <v>96</v>
      </c>
      <c r="D60" s="655"/>
      <c r="E60" s="655"/>
      <c r="F60" s="655"/>
      <c r="G60" s="655"/>
      <c r="H60" s="241"/>
      <c r="I60" s="242"/>
      <c r="J60" s="242"/>
      <c r="K60" s="242"/>
      <c r="L60" s="244"/>
      <c r="M60" s="242"/>
      <c r="N60" s="244"/>
      <c r="O60" s="242"/>
      <c r="P60" s="245">
        <v>1212.3599999999999</v>
      </c>
      <c r="GO60" s="226"/>
      <c r="GP60" s="235"/>
      <c r="GQ60" s="235"/>
      <c r="GR60" s="235"/>
      <c r="GS60" s="235"/>
      <c r="GT60" s="235"/>
      <c r="GV60" s="188"/>
      <c r="GW60" s="188"/>
      <c r="GX60" s="188"/>
      <c r="GY60" s="235"/>
      <c r="GZ60" s="188"/>
      <c r="HA60" s="188" t="s">
        <v>96</v>
      </c>
    </row>
    <row r="61" spans="1:210" s="76" customFormat="1" ht="15" x14ac:dyDescent="0.25">
      <c r="A61" s="254"/>
      <c r="B61" s="240" t="s">
        <v>189</v>
      </c>
      <c r="C61" s="655" t="s">
        <v>190</v>
      </c>
      <c r="D61" s="655"/>
      <c r="E61" s="655"/>
      <c r="F61" s="655"/>
      <c r="G61" s="655"/>
      <c r="H61" s="241" t="s">
        <v>97</v>
      </c>
      <c r="I61" s="243">
        <v>97</v>
      </c>
      <c r="J61" s="242"/>
      <c r="K61" s="243">
        <v>97</v>
      </c>
      <c r="L61" s="244"/>
      <c r="M61" s="242"/>
      <c r="N61" s="244"/>
      <c r="O61" s="242"/>
      <c r="P61" s="245">
        <v>1175.99</v>
      </c>
      <c r="GO61" s="226"/>
      <c r="GP61" s="235"/>
      <c r="GQ61" s="235"/>
      <c r="GR61" s="235"/>
      <c r="GS61" s="235"/>
      <c r="GT61" s="235"/>
      <c r="GV61" s="188"/>
      <c r="GW61" s="188"/>
      <c r="GX61" s="188"/>
      <c r="GY61" s="235"/>
      <c r="GZ61" s="188"/>
      <c r="HA61" s="188" t="s">
        <v>190</v>
      </c>
    </row>
    <row r="62" spans="1:210" s="76" customFormat="1" ht="15" x14ac:dyDescent="0.25">
      <c r="A62" s="254"/>
      <c r="B62" s="240" t="s">
        <v>191</v>
      </c>
      <c r="C62" s="655" t="s">
        <v>192</v>
      </c>
      <c r="D62" s="655"/>
      <c r="E62" s="655"/>
      <c r="F62" s="655"/>
      <c r="G62" s="655"/>
      <c r="H62" s="241" t="s">
        <v>97</v>
      </c>
      <c r="I62" s="243">
        <v>51</v>
      </c>
      <c r="J62" s="242"/>
      <c r="K62" s="243">
        <v>51</v>
      </c>
      <c r="L62" s="244"/>
      <c r="M62" s="242"/>
      <c r="N62" s="244"/>
      <c r="O62" s="242"/>
      <c r="P62" s="258">
        <v>618.29999999999995</v>
      </c>
      <c r="GO62" s="226"/>
      <c r="GP62" s="235"/>
      <c r="GQ62" s="235"/>
      <c r="GR62" s="235"/>
      <c r="GS62" s="235"/>
      <c r="GT62" s="235"/>
      <c r="GV62" s="188"/>
      <c r="GW62" s="188"/>
      <c r="GX62" s="188"/>
      <c r="GY62" s="235"/>
      <c r="GZ62" s="188"/>
      <c r="HA62" s="188" t="s">
        <v>192</v>
      </c>
    </row>
    <row r="63" spans="1:210" s="76" customFormat="1" ht="15" x14ac:dyDescent="0.25">
      <c r="A63" s="271"/>
      <c r="B63" s="272"/>
      <c r="C63" s="654" t="s">
        <v>98</v>
      </c>
      <c r="D63" s="654"/>
      <c r="E63" s="654"/>
      <c r="F63" s="654"/>
      <c r="G63" s="654"/>
      <c r="H63" s="229"/>
      <c r="I63" s="230"/>
      <c r="J63" s="230"/>
      <c r="K63" s="230"/>
      <c r="L63" s="232"/>
      <c r="M63" s="230"/>
      <c r="N63" s="269">
        <v>3534.82</v>
      </c>
      <c r="O63" s="230"/>
      <c r="P63" s="270">
        <v>3534.82</v>
      </c>
      <c r="GO63" s="226"/>
      <c r="GP63" s="235"/>
      <c r="GQ63" s="235"/>
      <c r="GR63" s="235"/>
      <c r="GS63" s="235"/>
      <c r="GT63" s="235"/>
      <c r="GV63" s="188"/>
      <c r="GW63" s="188"/>
      <c r="GX63" s="188"/>
      <c r="GY63" s="235"/>
      <c r="GZ63" s="188"/>
      <c r="HA63" s="188"/>
      <c r="HB63" s="235" t="s">
        <v>98</v>
      </c>
    </row>
    <row r="64" spans="1:210" s="76" customFormat="1" ht="33.75" x14ac:dyDescent="0.25">
      <c r="A64" s="227" t="s">
        <v>444</v>
      </c>
      <c r="B64" s="228"/>
      <c r="C64" s="651" t="s">
        <v>445</v>
      </c>
      <c r="D64" s="651"/>
      <c r="E64" s="651"/>
      <c r="F64" s="651"/>
      <c r="G64" s="651"/>
      <c r="H64" s="229" t="s">
        <v>297</v>
      </c>
      <c r="I64" s="230">
        <v>1</v>
      </c>
      <c r="J64" s="231">
        <v>1</v>
      </c>
      <c r="K64" s="231">
        <v>1</v>
      </c>
      <c r="L64" s="232"/>
      <c r="M64" s="230"/>
      <c r="N64" s="233"/>
      <c r="O64" s="230"/>
      <c r="P64" s="234"/>
      <c r="GO64" s="226"/>
      <c r="GP64" s="235" t="s">
        <v>445</v>
      </c>
      <c r="GQ64" s="235" t="s">
        <v>52</v>
      </c>
      <c r="GR64" s="235" t="s">
        <v>52</v>
      </c>
      <c r="GS64" s="235" t="s">
        <v>52</v>
      </c>
      <c r="GT64" s="235" t="s">
        <v>52</v>
      </c>
      <c r="GV64" s="188"/>
      <c r="GW64" s="188"/>
      <c r="GX64" s="188"/>
      <c r="GY64" s="235"/>
      <c r="GZ64" s="188"/>
      <c r="HA64" s="188"/>
      <c r="HB64" s="235"/>
    </row>
    <row r="65" spans="1:224" s="76" customFormat="1" ht="15" x14ac:dyDescent="0.25">
      <c r="A65" s="271"/>
      <c r="B65" s="272"/>
      <c r="C65" s="652" t="s">
        <v>210</v>
      </c>
      <c r="D65" s="652"/>
      <c r="E65" s="652"/>
      <c r="F65" s="652"/>
      <c r="G65" s="652"/>
      <c r="H65" s="652"/>
      <c r="I65" s="652"/>
      <c r="J65" s="652"/>
      <c r="K65" s="652"/>
      <c r="L65" s="652"/>
      <c r="M65" s="652"/>
      <c r="N65" s="652"/>
      <c r="O65" s="652"/>
      <c r="P65" s="653"/>
      <c r="GO65" s="226"/>
      <c r="GP65" s="235"/>
      <c r="GQ65" s="235"/>
      <c r="GR65" s="235"/>
      <c r="GS65" s="235"/>
      <c r="GT65" s="235"/>
      <c r="GV65" s="188"/>
      <c r="GW65" s="188"/>
      <c r="GX65" s="188"/>
      <c r="GY65" s="235"/>
      <c r="GZ65" s="188"/>
      <c r="HA65" s="188"/>
      <c r="HB65" s="235"/>
      <c r="HC65" s="238" t="s">
        <v>210</v>
      </c>
      <c r="HD65" s="238" t="s">
        <v>52</v>
      </c>
      <c r="HE65" s="238" t="s">
        <v>52</v>
      </c>
      <c r="HF65" s="238" t="s">
        <v>52</v>
      </c>
      <c r="HG65" s="238" t="s">
        <v>52</v>
      </c>
      <c r="HH65" s="238" t="s">
        <v>52</v>
      </c>
      <c r="HI65" s="238" t="s">
        <v>52</v>
      </c>
      <c r="HJ65" s="238" t="s">
        <v>52</v>
      </c>
      <c r="HK65" s="238" t="s">
        <v>52</v>
      </c>
      <c r="HL65" s="238" t="s">
        <v>52</v>
      </c>
      <c r="HM65" s="238" t="s">
        <v>52</v>
      </c>
      <c r="HN65" s="238" t="s">
        <v>52</v>
      </c>
      <c r="HO65" s="238" t="s">
        <v>52</v>
      </c>
      <c r="HP65" s="238" t="s">
        <v>52</v>
      </c>
    </row>
    <row r="66" spans="1:224" s="76" customFormat="1" ht="15" x14ac:dyDescent="0.25">
      <c r="A66" s="271"/>
      <c r="B66" s="272"/>
      <c r="C66" s="654" t="s">
        <v>98</v>
      </c>
      <c r="D66" s="654"/>
      <c r="E66" s="654"/>
      <c r="F66" s="654"/>
      <c r="G66" s="654"/>
      <c r="H66" s="229"/>
      <c r="I66" s="230"/>
      <c r="J66" s="230"/>
      <c r="K66" s="230"/>
      <c r="L66" s="232"/>
      <c r="M66" s="230"/>
      <c r="N66" s="232"/>
      <c r="O66" s="230"/>
      <c r="P66" s="234"/>
      <c r="GO66" s="226"/>
      <c r="GP66" s="235"/>
      <c r="GQ66" s="235"/>
      <c r="GR66" s="235"/>
      <c r="GS66" s="235"/>
      <c r="GT66" s="235"/>
      <c r="GV66" s="188"/>
      <c r="GW66" s="188"/>
      <c r="GX66" s="188"/>
      <c r="GY66" s="235"/>
      <c r="GZ66" s="188"/>
      <c r="HA66" s="188"/>
      <c r="HB66" s="235" t="s">
        <v>98</v>
      </c>
    </row>
    <row r="67" spans="1:224" s="76" customFormat="1" ht="56.25" x14ac:dyDescent="0.25">
      <c r="A67" s="227" t="s">
        <v>100</v>
      </c>
      <c r="B67" s="228" t="s">
        <v>446</v>
      </c>
      <c r="C67" s="651" t="s">
        <v>260</v>
      </c>
      <c r="D67" s="651"/>
      <c r="E67" s="651"/>
      <c r="F67" s="651"/>
      <c r="G67" s="651"/>
      <c r="H67" s="229" t="s">
        <v>51</v>
      </c>
      <c r="I67" s="230">
        <v>1</v>
      </c>
      <c r="J67" s="231">
        <v>1</v>
      </c>
      <c r="K67" s="231">
        <v>1</v>
      </c>
      <c r="L67" s="232"/>
      <c r="M67" s="230"/>
      <c r="N67" s="233"/>
      <c r="O67" s="230"/>
      <c r="P67" s="234"/>
      <c r="GO67" s="226"/>
      <c r="GP67" s="235" t="s">
        <v>260</v>
      </c>
      <c r="GQ67" s="235" t="s">
        <v>52</v>
      </c>
      <c r="GR67" s="235" t="s">
        <v>52</v>
      </c>
      <c r="GS67" s="235" t="s">
        <v>52</v>
      </c>
      <c r="GT67" s="235" t="s">
        <v>52</v>
      </c>
      <c r="GV67" s="188"/>
      <c r="GW67" s="188"/>
      <c r="GX67" s="188"/>
      <c r="GY67" s="235"/>
      <c r="GZ67" s="188"/>
      <c r="HA67" s="188"/>
      <c r="HB67" s="235"/>
    </row>
    <row r="68" spans="1:224" s="76" customFormat="1" ht="22.5" x14ac:dyDescent="0.25">
      <c r="A68" s="236"/>
      <c r="B68" s="237" t="s">
        <v>266</v>
      </c>
      <c r="C68" s="663" t="s">
        <v>155</v>
      </c>
      <c r="D68" s="663"/>
      <c r="E68" s="663"/>
      <c r="F68" s="663"/>
      <c r="G68" s="663"/>
      <c r="H68" s="663"/>
      <c r="I68" s="663"/>
      <c r="J68" s="663"/>
      <c r="K68" s="663"/>
      <c r="L68" s="663"/>
      <c r="M68" s="663"/>
      <c r="N68" s="663"/>
      <c r="O68" s="663"/>
      <c r="P68" s="664"/>
      <c r="GO68" s="226"/>
      <c r="GP68" s="235"/>
      <c r="GQ68" s="235"/>
      <c r="GR68" s="235"/>
      <c r="GS68" s="235"/>
      <c r="GT68" s="235"/>
      <c r="GU68" s="238" t="s">
        <v>155</v>
      </c>
      <c r="GV68" s="188"/>
      <c r="GW68" s="188"/>
      <c r="GX68" s="188"/>
      <c r="GY68" s="235"/>
      <c r="GZ68" s="188"/>
      <c r="HA68" s="188"/>
      <c r="HB68" s="235"/>
    </row>
    <row r="69" spans="1:224" s="76" customFormat="1" ht="15" x14ac:dyDescent="0.25">
      <c r="A69" s="239"/>
      <c r="B69" s="240" t="s">
        <v>2</v>
      </c>
      <c r="C69" s="655" t="s">
        <v>128</v>
      </c>
      <c r="D69" s="655"/>
      <c r="E69" s="655"/>
      <c r="F69" s="655"/>
      <c r="G69" s="655"/>
      <c r="H69" s="241" t="s">
        <v>124</v>
      </c>
      <c r="I69" s="242"/>
      <c r="J69" s="242"/>
      <c r="K69" s="251">
        <v>2.06</v>
      </c>
      <c r="L69" s="244"/>
      <c r="M69" s="242"/>
      <c r="N69" s="244"/>
      <c r="O69" s="242"/>
      <c r="P69" s="258">
        <v>937.66</v>
      </c>
      <c r="GO69" s="226"/>
      <c r="GP69" s="235"/>
      <c r="GQ69" s="235"/>
      <c r="GR69" s="235"/>
      <c r="GS69" s="235"/>
      <c r="GT69" s="235"/>
      <c r="GV69" s="188" t="s">
        <v>128</v>
      </c>
      <c r="GW69" s="188"/>
      <c r="GX69" s="188"/>
      <c r="GY69" s="235"/>
      <c r="GZ69" s="188"/>
      <c r="HA69" s="188"/>
      <c r="HB69" s="235"/>
    </row>
    <row r="70" spans="1:224" s="76" customFormat="1" ht="15" x14ac:dyDescent="0.25">
      <c r="A70" s="246"/>
      <c r="B70" s="240" t="s">
        <v>187</v>
      </c>
      <c r="C70" s="655" t="s">
        <v>188</v>
      </c>
      <c r="D70" s="655"/>
      <c r="E70" s="655"/>
      <c r="F70" s="655"/>
      <c r="G70" s="655"/>
      <c r="H70" s="241" t="s">
        <v>124</v>
      </c>
      <c r="I70" s="251">
        <v>2.06</v>
      </c>
      <c r="J70" s="242"/>
      <c r="K70" s="251">
        <v>2.06</v>
      </c>
      <c r="L70" s="248"/>
      <c r="M70" s="249"/>
      <c r="N70" s="250">
        <v>364.14</v>
      </c>
      <c r="O70" s="251">
        <v>1.25</v>
      </c>
      <c r="P70" s="245">
        <v>937.66</v>
      </c>
      <c r="Q70" s="252"/>
      <c r="R70" s="252"/>
      <c r="GO70" s="226"/>
      <c r="GP70" s="235"/>
      <c r="GQ70" s="235"/>
      <c r="GR70" s="235"/>
      <c r="GS70" s="235"/>
      <c r="GT70" s="235"/>
      <c r="GV70" s="188"/>
      <c r="GW70" s="188" t="s">
        <v>188</v>
      </c>
      <c r="GX70" s="188"/>
      <c r="GY70" s="235"/>
      <c r="GZ70" s="188"/>
      <c r="HA70" s="188"/>
      <c r="HB70" s="235"/>
    </row>
    <row r="71" spans="1:224" s="76" customFormat="1" ht="15" x14ac:dyDescent="0.25">
      <c r="A71" s="239"/>
      <c r="B71" s="240" t="s">
        <v>99</v>
      </c>
      <c r="C71" s="655" t="s">
        <v>122</v>
      </c>
      <c r="D71" s="655"/>
      <c r="E71" s="655"/>
      <c r="F71" s="655"/>
      <c r="G71" s="655"/>
      <c r="H71" s="241"/>
      <c r="I71" s="242"/>
      <c r="J71" s="242"/>
      <c r="K71" s="242"/>
      <c r="L71" s="244"/>
      <c r="M71" s="242"/>
      <c r="N71" s="244"/>
      <c r="O71" s="242"/>
      <c r="P71" s="258">
        <v>230.92</v>
      </c>
      <c r="GO71" s="226"/>
      <c r="GP71" s="235"/>
      <c r="GQ71" s="235"/>
      <c r="GR71" s="235"/>
      <c r="GS71" s="235"/>
      <c r="GT71" s="235"/>
      <c r="GV71" s="188" t="s">
        <v>122</v>
      </c>
      <c r="GW71" s="188"/>
      <c r="GX71" s="188"/>
      <c r="GY71" s="235"/>
      <c r="GZ71" s="188"/>
      <c r="HA71" s="188"/>
      <c r="HB71" s="235"/>
    </row>
    <row r="72" spans="1:224" s="76" customFormat="1" ht="15" x14ac:dyDescent="0.25">
      <c r="A72" s="239"/>
      <c r="B72" s="240"/>
      <c r="C72" s="655" t="s">
        <v>123</v>
      </c>
      <c r="D72" s="655"/>
      <c r="E72" s="655"/>
      <c r="F72" s="655"/>
      <c r="G72" s="655"/>
      <c r="H72" s="241" t="s">
        <v>124</v>
      </c>
      <c r="I72" s="242"/>
      <c r="J72" s="242"/>
      <c r="K72" s="251">
        <v>0.31</v>
      </c>
      <c r="L72" s="244"/>
      <c r="M72" s="242"/>
      <c r="N72" s="244"/>
      <c r="O72" s="242"/>
      <c r="P72" s="258">
        <v>146.12</v>
      </c>
      <c r="GO72" s="226"/>
      <c r="GP72" s="235"/>
      <c r="GQ72" s="235"/>
      <c r="GR72" s="235"/>
      <c r="GS72" s="235"/>
      <c r="GT72" s="235"/>
      <c r="GV72" s="188" t="s">
        <v>123</v>
      </c>
      <c r="GW72" s="188"/>
      <c r="GX72" s="188"/>
      <c r="GY72" s="235"/>
      <c r="GZ72" s="188"/>
      <c r="HA72" s="188"/>
      <c r="HB72" s="235"/>
    </row>
    <row r="73" spans="1:224" s="76" customFormat="1" ht="22.5" x14ac:dyDescent="0.25">
      <c r="A73" s="246"/>
      <c r="B73" s="240" t="s">
        <v>261</v>
      </c>
      <c r="C73" s="655" t="s">
        <v>262</v>
      </c>
      <c r="D73" s="655"/>
      <c r="E73" s="655"/>
      <c r="F73" s="655"/>
      <c r="G73" s="655"/>
      <c r="H73" s="241" t="s">
        <v>137</v>
      </c>
      <c r="I73" s="251">
        <v>0.19</v>
      </c>
      <c r="J73" s="242"/>
      <c r="K73" s="251">
        <v>0.19</v>
      </c>
      <c r="L73" s="256">
        <v>10.23</v>
      </c>
      <c r="M73" s="257">
        <v>1.31</v>
      </c>
      <c r="N73" s="250">
        <v>13.4</v>
      </c>
      <c r="O73" s="242"/>
      <c r="P73" s="245">
        <v>2.5499999999999998</v>
      </c>
      <c r="Q73" s="252"/>
      <c r="R73" s="252"/>
      <c r="GO73" s="226"/>
      <c r="GP73" s="235"/>
      <c r="GQ73" s="235"/>
      <c r="GR73" s="235"/>
      <c r="GS73" s="235"/>
      <c r="GT73" s="235"/>
      <c r="GV73" s="188"/>
      <c r="GW73" s="188" t="s">
        <v>262</v>
      </c>
      <c r="GX73" s="188"/>
      <c r="GY73" s="235"/>
      <c r="GZ73" s="188"/>
      <c r="HA73" s="188"/>
      <c r="HB73" s="235"/>
    </row>
    <row r="74" spans="1:224" s="76" customFormat="1" ht="15" x14ac:dyDescent="0.25">
      <c r="A74" s="246"/>
      <c r="B74" s="240" t="s">
        <v>138</v>
      </c>
      <c r="C74" s="655" t="s">
        <v>139</v>
      </c>
      <c r="D74" s="655"/>
      <c r="E74" s="655"/>
      <c r="F74" s="655"/>
      <c r="G74" s="655"/>
      <c r="H74" s="241" t="s">
        <v>137</v>
      </c>
      <c r="I74" s="251">
        <v>0.06</v>
      </c>
      <c r="J74" s="242"/>
      <c r="K74" s="251">
        <v>0.06</v>
      </c>
      <c r="L74" s="248"/>
      <c r="M74" s="249"/>
      <c r="N74" s="250">
        <v>1577.91</v>
      </c>
      <c r="O74" s="242"/>
      <c r="P74" s="245">
        <v>94.67</v>
      </c>
      <c r="Q74" s="252"/>
      <c r="R74" s="252"/>
      <c r="GO74" s="226"/>
      <c r="GP74" s="235"/>
      <c r="GQ74" s="235"/>
      <c r="GR74" s="235"/>
      <c r="GS74" s="235"/>
      <c r="GT74" s="235"/>
      <c r="GV74" s="188"/>
      <c r="GW74" s="188" t="s">
        <v>139</v>
      </c>
      <c r="GX74" s="188"/>
      <c r="GY74" s="235"/>
      <c r="GZ74" s="188"/>
      <c r="HA74" s="188"/>
      <c r="HB74" s="235"/>
    </row>
    <row r="75" spans="1:224" s="76" customFormat="1" ht="15" x14ac:dyDescent="0.25">
      <c r="A75" s="254"/>
      <c r="B75" s="240" t="s">
        <v>125</v>
      </c>
      <c r="C75" s="655" t="s">
        <v>126</v>
      </c>
      <c r="D75" s="655"/>
      <c r="E75" s="655"/>
      <c r="F75" s="655"/>
      <c r="G75" s="655"/>
      <c r="H75" s="241" t="s">
        <v>124</v>
      </c>
      <c r="I75" s="251">
        <v>0.06</v>
      </c>
      <c r="J75" s="242"/>
      <c r="K75" s="251">
        <v>0.06</v>
      </c>
      <c r="L75" s="244"/>
      <c r="M75" s="242"/>
      <c r="N75" s="255">
        <v>474.97</v>
      </c>
      <c r="O75" s="251">
        <v>1.25</v>
      </c>
      <c r="P75" s="258">
        <v>35.619999999999997</v>
      </c>
      <c r="GO75" s="226"/>
      <c r="GP75" s="235"/>
      <c r="GQ75" s="235"/>
      <c r="GR75" s="235"/>
      <c r="GS75" s="235"/>
      <c r="GT75" s="235"/>
      <c r="GV75" s="188"/>
      <c r="GW75" s="188"/>
      <c r="GX75" s="188" t="s">
        <v>126</v>
      </c>
      <c r="GY75" s="235"/>
      <c r="GZ75" s="188"/>
      <c r="HA75" s="188"/>
      <c r="HB75" s="235"/>
    </row>
    <row r="76" spans="1:224" s="76" customFormat="1" ht="15" x14ac:dyDescent="0.25">
      <c r="A76" s="246"/>
      <c r="B76" s="240" t="s">
        <v>129</v>
      </c>
      <c r="C76" s="655" t="s">
        <v>130</v>
      </c>
      <c r="D76" s="655"/>
      <c r="E76" s="655"/>
      <c r="F76" s="655"/>
      <c r="G76" s="655"/>
      <c r="H76" s="241" t="s">
        <v>137</v>
      </c>
      <c r="I76" s="251">
        <v>0.06</v>
      </c>
      <c r="J76" s="242"/>
      <c r="K76" s="251">
        <v>0.06</v>
      </c>
      <c r="L76" s="248"/>
      <c r="M76" s="249"/>
      <c r="N76" s="250">
        <v>551.55999999999995</v>
      </c>
      <c r="O76" s="242"/>
      <c r="P76" s="245">
        <v>33.090000000000003</v>
      </c>
      <c r="Q76" s="252"/>
      <c r="R76" s="252"/>
      <c r="GO76" s="226"/>
      <c r="GP76" s="235"/>
      <c r="GQ76" s="235"/>
      <c r="GR76" s="235"/>
      <c r="GS76" s="235"/>
      <c r="GT76" s="235"/>
      <c r="GV76" s="188"/>
      <c r="GW76" s="188" t="s">
        <v>130</v>
      </c>
      <c r="GX76" s="188"/>
      <c r="GY76" s="235"/>
      <c r="GZ76" s="188"/>
      <c r="HA76" s="188"/>
      <c r="HB76" s="235"/>
    </row>
    <row r="77" spans="1:224" s="76" customFormat="1" ht="15" x14ac:dyDescent="0.25">
      <c r="A77" s="254"/>
      <c r="B77" s="240" t="s">
        <v>131</v>
      </c>
      <c r="C77" s="655" t="s">
        <v>132</v>
      </c>
      <c r="D77" s="655"/>
      <c r="E77" s="655"/>
      <c r="F77" s="655"/>
      <c r="G77" s="655"/>
      <c r="H77" s="241" t="s">
        <v>124</v>
      </c>
      <c r="I77" s="251">
        <v>0.06</v>
      </c>
      <c r="J77" s="242"/>
      <c r="K77" s="251">
        <v>0.06</v>
      </c>
      <c r="L77" s="244"/>
      <c r="M77" s="242"/>
      <c r="N77" s="255">
        <v>353.59</v>
      </c>
      <c r="O77" s="251">
        <v>1.25</v>
      </c>
      <c r="P77" s="258">
        <v>26.52</v>
      </c>
      <c r="GO77" s="226"/>
      <c r="GP77" s="235"/>
      <c r="GQ77" s="235"/>
      <c r="GR77" s="235"/>
      <c r="GS77" s="235"/>
      <c r="GT77" s="235"/>
      <c r="GV77" s="188"/>
      <c r="GW77" s="188"/>
      <c r="GX77" s="188" t="s">
        <v>132</v>
      </c>
      <c r="GY77" s="235"/>
      <c r="GZ77" s="188"/>
      <c r="HA77" s="188"/>
      <c r="HB77" s="235"/>
    </row>
    <row r="78" spans="1:224" s="76" customFormat="1" ht="22.5" x14ac:dyDescent="0.25">
      <c r="A78" s="246"/>
      <c r="B78" s="240" t="s">
        <v>140</v>
      </c>
      <c r="C78" s="655" t="s">
        <v>141</v>
      </c>
      <c r="D78" s="655"/>
      <c r="E78" s="655"/>
      <c r="F78" s="655"/>
      <c r="G78" s="655"/>
      <c r="H78" s="241" t="s">
        <v>137</v>
      </c>
      <c r="I78" s="251">
        <v>0.61</v>
      </c>
      <c r="J78" s="242"/>
      <c r="K78" s="251">
        <v>0.61</v>
      </c>
      <c r="L78" s="248"/>
      <c r="M78" s="249"/>
      <c r="N78" s="250">
        <v>41.73</v>
      </c>
      <c r="O78" s="242"/>
      <c r="P78" s="245">
        <v>25.46</v>
      </c>
      <c r="Q78" s="252"/>
      <c r="R78" s="252"/>
      <c r="GO78" s="226"/>
      <c r="GP78" s="235"/>
      <c r="GQ78" s="235"/>
      <c r="GR78" s="235"/>
      <c r="GS78" s="235"/>
      <c r="GT78" s="235"/>
      <c r="GV78" s="188"/>
      <c r="GW78" s="188" t="s">
        <v>141</v>
      </c>
      <c r="GX78" s="188"/>
      <c r="GY78" s="235"/>
      <c r="GZ78" s="188"/>
      <c r="HA78" s="188"/>
      <c r="HB78" s="235"/>
    </row>
    <row r="79" spans="1:224" s="76" customFormat="1" ht="33.75" x14ac:dyDescent="0.25">
      <c r="A79" s="246"/>
      <c r="B79" s="240" t="s">
        <v>263</v>
      </c>
      <c r="C79" s="655" t="s">
        <v>264</v>
      </c>
      <c r="D79" s="655"/>
      <c r="E79" s="655"/>
      <c r="F79" s="655"/>
      <c r="G79" s="655"/>
      <c r="H79" s="241" t="s">
        <v>137</v>
      </c>
      <c r="I79" s="251">
        <v>0.19</v>
      </c>
      <c r="J79" s="242"/>
      <c r="K79" s="251">
        <v>0.19</v>
      </c>
      <c r="L79" s="248"/>
      <c r="M79" s="249"/>
      <c r="N79" s="250">
        <v>395.51</v>
      </c>
      <c r="O79" s="242"/>
      <c r="P79" s="245">
        <v>75.150000000000006</v>
      </c>
      <c r="Q79" s="252"/>
      <c r="R79" s="252"/>
      <c r="GO79" s="226"/>
      <c r="GP79" s="235"/>
      <c r="GQ79" s="235"/>
      <c r="GR79" s="235"/>
      <c r="GS79" s="235"/>
      <c r="GT79" s="235"/>
      <c r="GV79" s="188"/>
      <c r="GW79" s="188" t="s">
        <v>264</v>
      </c>
      <c r="GX79" s="188"/>
      <c r="GY79" s="235"/>
      <c r="GZ79" s="188"/>
      <c r="HA79" s="188"/>
      <c r="HB79" s="235"/>
    </row>
    <row r="80" spans="1:224" s="76" customFormat="1" ht="15" x14ac:dyDescent="0.25">
      <c r="A80" s="254"/>
      <c r="B80" s="240" t="s">
        <v>131</v>
      </c>
      <c r="C80" s="655" t="s">
        <v>132</v>
      </c>
      <c r="D80" s="655"/>
      <c r="E80" s="655"/>
      <c r="F80" s="655"/>
      <c r="G80" s="655"/>
      <c r="H80" s="241" t="s">
        <v>124</v>
      </c>
      <c r="I80" s="251">
        <v>0.19</v>
      </c>
      <c r="J80" s="242"/>
      <c r="K80" s="251">
        <v>0.19</v>
      </c>
      <c r="L80" s="244"/>
      <c r="M80" s="242"/>
      <c r="N80" s="255">
        <v>353.59</v>
      </c>
      <c r="O80" s="251">
        <v>1.25</v>
      </c>
      <c r="P80" s="258">
        <v>83.98</v>
      </c>
      <c r="GO80" s="226"/>
      <c r="GP80" s="235"/>
      <c r="GQ80" s="235"/>
      <c r="GR80" s="235"/>
      <c r="GS80" s="235"/>
      <c r="GT80" s="235"/>
      <c r="GV80" s="188"/>
      <c r="GW80" s="188"/>
      <c r="GX80" s="188" t="s">
        <v>132</v>
      </c>
      <c r="GY80" s="235"/>
      <c r="GZ80" s="188"/>
      <c r="HA80" s="188"/>
      <c r="HB80" s="235"/>
    </row>
    <row r="81" spans="1:225" s="76" customFormat="1" ht="15" x14ac:dyDescent="0.25">
      <c r="A81" s="239"/>
      <c r="B81" s="240" t="s">
        <v>101</v>
      </c>
      <c r="C81" s="655" t="s">
        <v>135</v>
      </c>
      <c r="D81" s="655"/>
      <c r="E81" s="655"/>
      <c r="F81" s="655"/>
      <c r="G81" s="655"/>
      <c r="H81" s="241"/>
      <c r="I81" s="242"/>
      <c r="J81" s="242"/>
      <c r="K81" s="242"/>
      <c r="L81" s="244"/>
      <c r="M81" s="242"/>
      <c r="N81" s="244"/>
      <c r="O81" s="242"/>
      <c r="P81" s="258">
        <v>34.99</v>
      </c>
      <c r="GO81" s="226"/>
      <c r="GP81" s="235"/>
      <c r="GQ81" s="235"/>
      <c r="GR81" s="235"/>
      <c r="GS81" s="235"/>
      <c r="GT81" s="235"/>
      <c r="GV81" s="188" t="s">
        <v>135</v>
      </c>
      <c r="GW81" s="188"/>
      <c r="GX81" s="188"/>
      <c r="GY81" s="235"/>
      <c r="GZ81" s="188"/>
      <c r="HA81" s="188"/>
      <c r="HB81" s="235"/>
    </row>
    <row r="82" spans="1:225" s="76" customFormat="1" ht="22.5" x14ac:dyDescent="0.25">
      <c r="A82" s="246"/>
      <c r="B82" s="240" t="s">
        <v>145</v>
      </c>
      <c r="C82" s="655" t="s">
        <v>146</v>
      </c>
      <c r="D82" s="655"/>
      <c r="E82" s="655"/>
      <c r="F82" s="655"/>
      <c r="G82" s="655"/>
      <c r="H82" s="241" t="s">
        <v>136</v>
      </c>
      <c r="I82" s="247">
        <v>0.1</v>
      </c>
      <c r="J82" s="242"/>
      <c r="K82" s="247">
        <v>0.1</v>
      </c>
      <c r="L82" s="256">
        <v>155.63</v>
      </c>
      <c r="M82" s="257">
        <v>0.83</v>
      </c>
      <c r="N82" s="250">
        <v>129.16999999999999</v>
      </c>
      <c r="O82" s="242"/>
      <c r="P82" s="245">
        <v>12.92</v>
      </c>
      <c r="Q82" s="252"/>
      <c r="R82" s="252"/>
      <c r="GO82" s="226"/>
      <c r="GP82" s="235"/>
      <c r="GQ82" s="235"/>
      <c r="GR82" s="235"/>
      <c r="GS82" s="235"/>
      <c r="GT82" s="235"/>
      <c r="GV82" s="188"/>
      <c r="GW82" s="188" t="s">
        <v>146</v>
      </c>
      <c r="GX82" s="188"/>
      <c r="GY82" s="235"/>
      <c r="GZ82" s="188"/>
      <c r="HA82" s="188"/>
      <c r="HB82" s="235"/>
    </row>
    <row r="83" spans="1:225" s="76" customFormat="1" ht="15" x14ac:dyDescent="0.25">
      <c r="A83" s="246"/>
      <c r="B83" s="240" t="s">
        <v>160</v>
      </c>
      <c r="C83" s="655" t="s">
        <v>161</v>
      </c>
      <c r="D83" s="655"/>
      <c r="E83" s="655"/>
      <c r="F83" s="655"/>
      <c r="G83" s="655"/>
      <c r="H83" s="241" t="s">
        <v>136</v>
      </c>
      <c r="I83" s="247">
        <v>0.1</v>
      </c>
      <c r="J83" s="242"/>
      <c r="K83" s="247">
        <v>0.1</v>
      </c>
      <c r="L83" s="256">
        <v>174.93</v>
      </c>
      <c r="M83" s="257">
        <v>1.1200000000000001</v>
      </c>
      <c r="N83" s="250">
        <v>195.92</v>
      </c>
      <c r="O83" s="242"/>
      <c r="P83" s="245">
        <v>19.59</v>
      </c>
      <c r="Q83" s="252"/>
      <c r="R83" s="252"/>
      <c r="GO83" s="226"/>
      <c r="GP83" s="235"/>
      <c r="GQ83" s="235"/>
      <c r="GR83" s="235"/>
      <c r="GS83" s="235"/>
      <c r="GT83" s="235"/>
      <c r="GV83" s="188"/>
      <c r="GW83" s="188" t="s">
        <v>161</v>
      </c>
      <c r="GX83" s="188"/>
      <c r="GY83" s="235"/>
      <c r="GZ83" s="188"/>
      <c r="HA83" s="188"/>
      <c r="HB83" s="235"/>
    </row>
    <row r="84" spans="1:225" s="76" customFormat="1" ht="15" x14ac:dyDescent="0.25">
      <c r="A84" s="246"/>
      <c r="B84" s="240" t="s">
        <v>199</v>
      </c>
      <c r="C84" s="655" t="s">
        <v>200</v>
      </c>
      <c r="D84" s="655"/>
      <c r="E84" s="655"/>
      <c r="F84" s="655"/>
      <c r="G84" s="655"/>
      <c r="H84" s="241" t="s">
        <v>136</v>
      </c>
      <c r="I84" s="251">
        <v>0.02</v>
      </c>
      <c r="J84" s="242"/>
      <c r="K84" s="251">
        <v>0.02</v>
      </c>
      <c r="L84" s="256">
        <v>79.88</v>
      </c>
      <c r="M84" s="257">
        <v>1.55</v>
      </c>
      <c r="N84" s="250">
        <v>123.81</v>
      </c>
      <c r="O84" s="242"/>
      <c r="P84" s="245">
        <v>2.48</v>
      </c>
      <c r="Q84" s="252"/>
      <c r="R84" s="252"/>
      <c r="GO84" s="226"/>
      <c r="GP84" s="235"/>
      <c r="GQ84" s="235"/>
      <c r="GR84" s="235"/>
      <c r="GS84" s="235"/>
      <c r="GT84" s="235"/>
      <c r="GV84" s="188"/>
      <c r="GW84" s="188" t="s">
        <v>200</v>
      </c>
      <c r="GX84" s="188"/>
      <c r="GY84" s="235"/>
      <c r="GZ84" s="188"/>
      <c r="HA84" s="188"/>
      <c r="HB84" s="235"/>
    </row>
    <row r="85" spans="1:225" s="76" customFormat="1" ht="15" x14ac:dyDescent="0.25">
      <c r="A85" s="268"/>
      <c r="B85" s="237"/>
      <c r="C85" s="654" t="s">
        <v>95</v>
      </c>
      <c r="D85" s="654"/>
      <c r="E85" s="654"/>
      <c r="F85" s="654"/>
      <c r="G85" s="654"/>
      <c r="H85" s="229"/>
      <c r="I85" s="230"/>
      <c r="J85" s="230"/>
      <c r="K85" s="230"/>
      <c r="L85" s="232"/>
      <c r="M85" s="230"/>
      <c r="N85" s="269"/>
      <c r="O85" s="230"/>
      <c r="P85" s="270">
        <v>1349.69</v>
      </c>
      <c r="Q85" s="252"/>
      <c r="R85" s="252"/>
      <c r="GO85" s="226"/>
      <c r="GP85" s="235"/>
      <c r="GQ85" s="235"/>
      <c r="GR85" s="235"/>
      <c r="GS85" s="235"/>
      <c r="GT85" s="235"/>
      <c r="GV85" s="188"/>
      <c r="GW85" s="188"/>
      <c r="GX85" s="188"/>
      <c r="GY85" s="235" t="s">
        <v>95</v>
      </c>
      <c r="GZ85" s="188"/>
      <c r="HA85" s="188"/>
      <c r="HB85" s="235"/>
    </row>
    <row r="86" spans="1:225" s="76" customFormat="1" ht="15" x14ac:dyDescent="0.25">
      <c r="A86" s="254" t="s">
        <v>244</v>
      </c>
      <c r="B86" s="240" t="s">
        <v>158</v>
      </c>
      <c r="C86" s="655" t="s">
        <v>159</v>
      </c>
      <c r="D86" s="655"/>
      <c r="E86" s="655"/>
      <c r="F86" s="655"/>
      <c r="G86" s="655"/>
      <c r="H86" s="241" t="s">
        <v>97</v>
      </c>
      <c r="I86" s="243">
        <v>2</v>
      </c>
      <c r="J86" s="242"/>
      <c r="K86" s="243">
        <v>2</v>
      </c>
      <c r="L86" s="244"/>
      <c r="M86" s="242"/>
      <c r="N86" s="244"/>
      <c r="O86" s="242"/>
      <c r="P86" s="258">
        <v>15</v>
      </c>
      <c r="GO86" s="226"/>
      <c r="GP86" s="235"/>
      <c r="GQ86" s="235"/>
      <c r="GR86" s="235"/>
      <c r="GS86" s="235"/>
      <c r="GT86" s="235"/>
      <c r="GV86" s="188"/>
      <c r="GW86" s="188"/>
      <c r="GX86" s="188"/>
      <c r="GY86" s="235"/>
      <c r="GZ86" s="188" t="s">
        <v>159</v>
      </c>
      <c r="HA86" s="188"/>
      <c r="HB86" s="235"/>
    </row>
    <row r="87" spans="1:225" s="76" customFormat="1" ht="15" x14ac:dyDescent="0.25">
      <c r="A87" s="254"/>
      <c r="B87" s="240"/>
      <c r="C87" s="655" t="s">
        <v>96</v>
      </c>
      <c r="D87" s="655"/>
      <c r="E87" s="655"/>
      <c r="F87" s="655"/>
      <c r="G87" s="655"/>
      <c r="H87" s="241"/>
      <c r="I87" s="242"/>
      <c r="J87" s="242"/>
      <c r="K87" s="242"/>
      <c r="L87" s="244"/>
      <c r="M87" s="242"/>
      <c r="N87" s="244"/>
      <c r="O87" s="242"/>
      <c r="P87" s="245">
        <v>1083.78</v>
      </c>
      <c r="GO87" s="226"/>
      <c r="GP87" s="235"/>
      <c r="GQ87" s="235"/>
      <c r="GR87" s="235"/>
      <c r="GS87" s="235"/>
      <c r="GT87" s="235"/>
      <c r="GV87" s="188"/>
      <c r="GW87" s="188"/>
      <c r="GX87" s="188"/>
      <c r="GY87" s="235"/>
      <c r="GZ87" s="188"/>
      <c r="HA87" s="188" t="s">
        <v>96</v>
      </c>
      <c r="HB87" s="235"/>
    </row>
    <row r="88" spans="1:225" s="76" customFormat="1" ht="15" x14ac:dyDescent="0.25">
      <c r="A88" s="254"/>
      <c r="B88" s="240" t="s">
        <v>189</v>
      </c>
      <c r="C88" s="655" t="s">
        <v>190</v>
      </c>
      <c r="D88" s="655"/>
      <c r="E88" s="655"/>
      <c r="F88" s="655"/>
      <c r="G88" s="655"/>
      <c r="H88" s="241" t="s">
        <v>97</v>
      </c>
      <c r="I88" s="243">
        <v>97</v>
      </c>
      <c r="J88" s="242"/>
      <c r="K88" s="243">
        <v>97</v>
      </c>
      <c r="L88" s="244"/>
      <c r="M88" s="242"/>
      <c r="N88" s="244"/>
      <c r="O88" s="242"/>
      <c r="P88" s="245">
        <v>1051.27</v>
      </c>
      <c r="GO88" s="226"/>
      <c r="GP88" s="235"/>
      <c r="GQ88" s="235"/>
      <c r="GR88" s="235"/>
      <c r="GS88" s="235"/>
      <c r="GT88" s="235"/>
      <c r="GV88" s="188"/>
      <c r="GW88" s="188"/>
      <c r="GX88" s="188"/>
      <c r="GY88" s="235"/>
      <c r="GZ88" s="188"/>
      <c r="HA88" s="188" t="s">
        <v>190</v>
      </c>
      <c r="HB88" s="235"/>
    </row>
    <row r="89" spans="1:225" s="76" customFormat="1" ht="15" x14ac:dyDescent="0.25">
      <c r="A89" s="254"/>
      <c r="B89" s="240" t="s">
        <v>191</v>
      </c>
      <c r="C89" s="655" t="s">
        <v>192</v>
      </c>
      <c r="D89" s="655"/>
      <c r="E89" s="655"/>
      <c r="F89" s="655"/>
      <c r="G89" s="655"/>
      <c r="H89" s="241" t="s">
        <v>97</v>
      </c>
      <c r="I89" s="243">
        <v>51</v>
      </c>
      <c r="J89" s="242"/>
      <c r="K89" s="243">
        <v>51</v>
      </c>
      <c r="L89" s="244"/>
      <c r="M89" s="242"/>
      <c r="N89" s="244"/>
      <c r="O89" s="242"/>
      <c r="P89" s="258">
        <v>552.73</v>
      </c>
      <c r="GO89" s="226"/>
      <c r="GP89" s="235"/>
      <c r="GQ89" s="235"/>
      <c r="GR89" s="235"/>
      <c r="GS89" s="235"/>
      <c r="GT89" s="235"/>
      <c r="GV89" s="188"/>
      <c r="GW89" s="188"/>
      <c r="GX89" s="188"/>
      <c r="GY89" s="235"/>
      <c r="GZ89" s="188"/>
      <c r="HA89" s="188" t="s">
        <v>192</v>
      </c>
      <c r="HB89" s="235"/>
    </row>
    <row r="90" spans="1:225" s="76" customFormat="1" ht="15" x14ac:dyDescent="0.25">
      <c r="A90" s="271"/>
      <c r="B90" s="272"/>
      <c r="C90" s="654" t="s">
        <v>98</v>
      </c>
      <c r="D90" s="654"/>
      <c r="E90" s="654"/>
      <c r="F90" s="654"/>
      <c r="G90" s="654"/>
      <c r="H90" s="229"/>
      <c r="I90" s="230"/>
      <c r="J90" s="230"/>
      <c r="K90" s="230"/>
      <c r="L90" s="232"/>
      <c r="M90" s="230"/>
      <c r="N90" s="269">
        <v>2968.69</v>
      </c>
      <c r="O90" s="230"/>
      <c r="P90" s="270">
        <v>2968.69</v>
      </c>
      <c r="GO90" s="226"/>
      <c r="GP90" s="235"/>
      <c r="GQ90" s="235"/>
      <c r="GR90" s="235"/>
      <c r="GS90" s="235"/>
      <c r="GT90" s="235"/>
      <c r="GV90" s="188"/>
      <c r="GW90" s="188"/>
      <c r="GX90" s="188"/>
      <c r="GY90" s="235"/>
      <c r="GZ90" s="188"/>
      <c r="HA90" s="188"/>
      <c r="HB90" s="235" t="s">
        <v>98</v>
      </c>
    </row>
    <row r="91" spans="1:225" s="76" customFormat="1" ht="33.75" x14ac:dyDescent="0.25">
      <c r="A91" s="227" t="s">
        <v>447</v>
      </c>
      <c r="B91" s="228"/>
      <c r="C91" s="651" t="s">
        <v>448</v>
      </c>
      <c r="D91" s="651"/>
      <c r="E91" s="651"/>
      <c r="F91" s="651"/>
      <c r="G91" s="651"/>
      <c r="H91" s="229" t="s">
        <v>297</v>
      </c>
      <c r="I91" s="230">
        <v>1</v>
      </c>
      <c r="J91" s="231">
        <v>1</v>
      </c>
      <c r="K91" s="231">
        <v>1</v>
      </c>
      <c r="L91" s="232"/>
      <c r="M91" s="230"/>
      <c r="N91" s="233"/>
      <c r="O91" s="230"/>
      <c r="P91" s="234"/>
      <c r="GO91" s="226"/>
      <c r="GP91" s="235" t="s">
        <v>448</v>
      </c>
      <c r="GQ91" s="235" t="s">
        <v>52</v>
      </c>
      <c r="GR91" s="235" t="s">
        <v>52</v>
      </c>
      <c r="GS91" s="235" t="s">
        <v>52</v>
      </c>
      <c r="GT91" s="235" t="s">
        <v>52</v>
      </c>
      <c r="GV91" s="188"/>
      <c r="GW91" s="188"/>
      <c r="GX91" s="188"/>
      <c r="GY91" s="235"/>
      <c r="GZ91" s="188"/>
      <c r="HA91" s="188"/>
      <c r="HB91" s="235"/>
    </row>
    <row r="92" spans="1:225" s="76" customFormat="1" ht="15" x14ac:dyDescent="0.25">
      <c r="A92" s="271"/>
      <c r="B92" s="272"/>
      <c r="C92" s="652" t="s">
        <v>210</v>
      </c>
      <c r="D92" s="652"/>
      <c r="E92" s="652"/>
      <c r="F92" s="652"/>
      <c r="G92" s="652"/>
      <c r="H92" s="652"/>
      <c r="I92" s="652"/>
      <c r="J92" s="652"/>
      <c r="K92" s="652"/>
      <c r="L92" s="652"/>
      <c r="M92" s="652"/>
      <c r="N92" s="652"/>
      <c r="O92" s="652"/>
      <c r="P92" s="653"/>
      <c r="GO92" s="226"/>
      <c r="GP92" s="235"/>
      <c r="GQ92" s="235"/>
      <c r="GR92" s="235"/>
      <c r="GS92" s="235"/>
      <c r="GT92" s="235"/>
      <c r="GV92" s="188"/>
      <c r="GW92" s="188"/>
      <c r="GX92" s="188"/>
      <c r="GY92" s="235"/>
      <c r="GZ92" s="188"/>
      <c r="HA92" s="188"/>
      <c r="HB92" s="235"/>
      <c r="HC92" s="238" t="s">
        <v>210</v>
      </c>
      <c r="HD92" s="238" t="s">
        <v>52</v>
      </c>
      <c r="HE92" s="238" t="s">
        <v>52</v>
      </c>
      <c r="HF92" s="238" t="s">
        <v>52</v>
      </c>
      <c r="HG92" s="238" t="s">
        <v>52</v>
      </c>
      <c r="HH92" s="238" t="s">
        <v>52</v>
      </c>
      <c r="HI92" s="238" t="s">
        <v>52</v>
      </c>
      <c r="HJ92" s="238" t="s">
        <v>52</v>
      </c>
      <c r="HK92" s="238" t="s">
        <v>52</v>
      </c>
      <c r="HL92" s="238" t="s">
        <v>52</v>
      </c>
      <c r="HM92" s="238" t="s">
        <v>52</v>
      </c>
      <c r="HN92" s="238" t="s">
        <v>52</v>
      </c>
      <c r="HO92" s="238" t="s">
        <v>52</v>
      </c>
      <c r="HP92" s="238" t="s">
        <v>52</v>
      </c>
    </row>
    <row r="93" spans="1:225" s="76" customFormat="1" ht="15" x14ac:dyDescent="0.25">
      <c r="A93" s="271"/>
      <c r="B93" s="272"/>
      <c r="C93" s="654" t="s">
        <v>98</v>
      </c>
      <c r="D93" s="654"/>
      <c r="E93" s="654"/>
      <c r="F93" s="654"/>
      <c r="G93" s="654"/>
      <c r="H93" s="229"/>
      <c r="I93" s="230"/>
      <c r="J93" s="230"/>
      <c r="K93" s="230"/>
      <c r="L93" s="232"/>
      <c r="M93" s="230"/>
      <c r="N93" s="232"/>
      <c r="O93" s="230"/>
      <c r="P93" s="234"/>
      <c r="GO93" s="226"/>
      <c r="GP93" s="235"/>
      <c r="GQ93" s="235"/>
      <c r="GR93" s="235"/>
      <c r="GS93" s="235"/>
      <c r="GT93" s="235"/>
      <c r="GV93" s="188"/>
      <c r="GW93" s="188"/>
      <c r="GX93" s="188"/>
      <c r="GY93" s="235"/>
      <c r="GZ93" s="188"/>
      <c r="HA93" s="188"/>
      <c r="HB93" s="235" t="s">
        <v>98</v>
      </c>
    </row>
    <row r="94" spans="1:225" s="76" customFormat="1" ht="90" x14ac:dyDescent="0.25">
      <c r="A94" s="227" t="s">
        <v>102</v>
      </c>
      <c r="B94" s="228" t="s">
        <v>449</v>
      </c>
      <c r="C94" s="651" t="s">
        <v>450</v>
      </c>
      <c r="D94" s="651"/>
      <c r="E94" s="651"/>
      <c r="F94" s="651"/>
      <c r="G94" s="651"/>
      <c r="H94" s="229" t="s">
        <v>127</v>
      </c>
      <c r="I94" s="230">
        <v>0.05</v>
      </c>
      <c r="J94" s="231">
        <v>1</v>
      </c>
      <c r="K94" s="321">
        <v>0.05</v>
      </c>
      <c r="L94" s="232"/>
      <c r="M94" s="230"/>
      <c r="N94" s="233"/>
      <c r="O94" s="230"/>
      <c r="P94" s="234"/>
      <c r="GO94" s="226"/>
      <c r="GP94" s="235" t="s">
        <v>450</v>
      </c>
      <c r="GQ94" s="235" t="s">
        <v>52</v>
      </c>
      <c r="GR94" s="235" t="s">
        <v>52</v>
      </c>
      <c r="GS94" s="235" t="s">
        <v>52</v>
      </c>
      <c r="GT94" s="235" t="s">
        <v>52</v>
      </c>
      <c r="GV94" s="188"/>
      <c r="GW94" s="188"/>
      <c r="GX94" s="188"/>
      <c r="GY94" s="235"/>
      <c r="GZ94" s="188"/>
      <c r="HA94" s="188"/>
      <c r="HB94" s="235"/>
    </row>
    <row r="95" spans="1:225" s="76" customFormat="1" ht="15" x14ac:dyDescent="0.25">
      <c r="A95" s="322"/>
      <c r="B95" s="323"/>
      <c r="C95" s="652" t="s">
        <v>451</v>
      </c>
      <c r="D95" s="652"/>
      <c r="E95" s="652"/>
      <c r="F95" s="652"/>
      <c r="G95" s="652"/>
      <c r="H95" s="652"/>
      <c r="I95" s="652"/>
      <c r="J95" s="652"/>
      <c r="K95" s="652"/>
      <c r="L95" s="652"/>
      <c r="M95" s="652"/>
      <c r="N95" s="652"/>
      <c r="O95" s="652"/>
      <c r="P95" s="653"/>
      <c r="GO95" s="226"/>
      <c r="GP95" s="235"/>
      <c r="GQ95" s="235"/>
      <c r="GR95" s="235"/>
      <c r="GS95" s="235"/>
      <c r="GT95" s="235"/>
      <c r="GV95" s="188"/>
      <c r="GW95" s="188"/>
      <c r="GX95" s="188"/>
      <c r="GY95" s="235"/>
      <c r="GZ95" s="188"/>
      <c r="HA95" s="188"/>
      <c r="HB95" s="235"/>
      <c r="HQ95" s="238" t="s">
        <v>451</v>
      </c>
    </row>
    <row r="96" spans="1:225" s="76" customFormat="1" ht="15" x14ac:dyDescent="0.25">
      <c r="A96" s="239"/>
      <c r="B96" s="240" t="s">
        <v>2</v>
      </c>
      <c r="C96" s="655" t="s">
        <v>128</v>
      </c>
      <c r="D96" s="655"/>
      <c r="E96" s="655"/>
      <c r="F96" s="655"/>
      <c r="G96" s="655"/>
      <c r="H96" s="241" t="s">
        <v>124</v>
      </c>
      <c r="I96" s="242"/>
      <c r="J96" s="242"/>
      <c r="K96" s="253">
        <v>0.51500000000000001</v>
      </c>
      <c r="L96" s="244"/>
      <c r="M96" s="242"/>
      <c r="N96" s="244"/>
      <c r="O96" s="242"/>
      <c r="P96" s="258">
        <v>192.97</v>
      </c>
      <c r="GO96" s="226"/>
      <c r="GP96" s="235"/>
      <c r="GQ96" s="235"/>
      <c r="GR96" s="235"/>
      <c r="GS96" s="235"/>
      <c r="GT96" s="235"/>
      <c r="GV96" s="188" t="s">
        <v>128</v>
      </c>
      <c r="GW96" s="188"/>
      <c r="GX96" s="188"/>
      <c r="GY96" s="235"/>
      <c r="GZ96" s="188"/>
      <c r="HA96" s="188"/>
      <c r="HB96" s="235"/>
    </row>
    <row r="97" spans="1:224" s="76" customFormat="1" ht="15" x14ac:dyDescent="0.25">
      <c r="A97" s="246"/>
      <c r="B97" s="240" t="s">
        <v>452</v>
      </c>
      <c r="C97" s="655" t="s">
        <v>453</v>
      </c>
      <c r="D97" s="655"/>
      <c r="E97" s="655"/>
      <c r="F97" s="655"/>
      <c r="G97" s="655"/>
      <c r="H97" s="241" t="s">
        <v>124</v>
      </c>
      <c r="I97" s="247">
        <v>10.3</v>
      </c>
      <c r="J97" s="242"/>
      <c r="K97" s="253">
        <v>0.51500000000000001</v>
      </c>
      <c r="L97" s="248"/>
      <c r="M97" s="249"/>
      <c r="N97" s="250">
        <v>374.7</v>
      </c>
      <c r="O97" s="242"/>
      <c r="P97" s="245">
        <v>192.97</v>
      </c>
      <c r="Q97" s="252"/>
      <c r="R97" s="252"/>
      <c r="GO97" s="226"/>
      <c r="GP97" s="235"/>
      <c r="GQ97" s="235"/>
      <c r="GR97" s="235"/>
      <c r="GS97" s="235"/>
      <c r="GT97" s="235"/>
      <c r="GV97" s="188"/>
      <c r="GW97" s="188" t="s">
        <v>453</v>
      </c>
      <c r="GX97" s="188"/>
      <c r="GY97" s="235"/>
      <c r="GZ97" s="188"/>
      <c r="HA97" s="188"/>
      <c r="HB97" s="235"/>
    </row>
    <row r="98" spans="1:224" s="76" customFormat="1" ht="15" x14ac:dyDescent="0.25">
      <c r="A98" s="239"/>
      <c r="B98" s="240" t="s">
        <v>101</v>
      </c>
      <c r="C98" s="655" t="s">
        <v>135</v>
      </c>
      <c r="D98" s="655"/>
      <c r="E98" s="655"/>
      <c r="F98" s="655"/>
      <c r="G98" s="655"/>
      <c r="H98" s="241"/>
      <c r="I98" s="242"/>
      <c r="J98" s="242"/>
      <c r="K98" s="242"/>
      <c r="L98" s="244"/>
      <c r="M98" s="242"/>
      <c r="N98" s="244"/>
      <c r="O98" s="242"/>
      <c r="P98" s="258">
        <v>25.03</v>
      </c>
      <c r="GO98" s="226"/>
      <c r="GP98" s="235"/>
      <c r="GQ98" s="235"/>
      <c r="GR98" s="235"/>
      <c r="GS98" s="235"/>
      <c r="GT98" s="235"/>
      <c r="GV98" s="188" t="s">
        <v>135</v>
      </c>
      <c r="GW98" s="188"/>
      <c r="GX98" s="188"/>
      <c r="GY98" s="235"/>
      <c r="GZ98" s="188"/>
      <c r="HA98" s="188"/>
      <c r="HB98" s="235"/>
    </row>
    <row r="99" spans="1:224" s="76" customFormat="1" ht="15" x14ac:dyDescent="0.25">
      <c r="A99" s="246"/>
      <c r="B99" s="240" t="s">
        <v>454</v>
      </c>
      <c r="C99" s="655" t="s">
        <v>455</v>
      </c>
      <c r="D99" s="655"/>
      <c r="E99" s="655"/>
      <c r="F99" s="655"/>
      <c r="G99" s="655"/>
      <c r="H99" s="241" t="s">
        <v>136</v>
      </c>
      <c r="I99" s="253">
        <v>2.9000000000000001E-2</v>
      </c>
      <c r="J99" s="242"/>
      <c r="K99" s="328">
        <v>1.4499999999999999E-3</v>
      </c>
      <c r="L99" s="256">
        <v>596.80999999999995</v>
      </c>
      <c r="M99" s="257">
        <v>1.61</v>
      </c>
      <c r="N99" s="250">
        <v>960.86</v>
      </c>
      <c r="O99" s="242"/>
      <c r="P99" s="245">
        <v>1.39</v>
      </c>
      <c r="Q99" s="252"/>
      <c r="R99" s="252"/>
      <c r="GO99" s="226"/>
      <c r="GP99" s="235"/>
      <c r="GQ99" s="235"/>
      <c r="GR99" s="235"/>
      <c r="GS99" s="235"/>
      <c r="GT99" s="235"/>
      <c r="GV99" s="188"/>
      <c r="GW99" s="188" t="s">
        <v>455</v>
      </c>
      <c r="GX99" s="188"/>
      <c r="GY99" s="235"/>
      <c r="GZ99" s="188"/>
      <c r="HA99" s="188"/>
      <c r="HB99" s="235"/>
    </row>
    <row r="100" spans="1:224" s="76" customFormat="1" ht="15" x14ac:dyDescent="0.25">
      <c r="A100" s="246"/>
      <c r="B100" s="240" t="s">
        <v>456</v>
      </c>
      <c r="C100" s="655" t="s">
        <v>457</v>
      </c>
      <c r="D100" s="655"/>
      <c r="E100" s="655"/>
      <c r="F100" s="655"/>
      <c r="G100" s="655"/>
      <c r="H100" s="241" t="s">
        <v>50</v>
      </c>
      <c r="I100" s="328">
        <v>2.0000000000000002E-5</v>
      </c>
      <c r="J100" s="242"/>
      <c r="K100" s="329">
        <v>9.9999999999999995E-7</v>
      </c>
      <c r="L100" s="330">
        <v>134934.21</v>
      </c>
      <c r="M100" s="257">
        <v>1.61</v>
      </c>
      <c r="N100" s="250">
        <v>217244.08</v>
      </c>
      <c r="O100" s="242"/>
      <c r="P100" s="245">
        <v>0.22</v>
      </c>
      <c r="Q100" s="252"/>
      <c r="R100" s="252"/>
      <c r="GO100" s="226"/>
      <c r="GP100" s="235"/>
      <c r="GQ100" s="235"/>
      <c r="GR100" s="235"/>
      <c r="GS100" s="235"/>
      <c r="GT100" s="235"/>
      <c r="GV100" s="188"/>
      <c r="GW100" s="188" t="s">
        <v>457</v>
      </c>
      <c r="GX100" s="188"/>
      <c r="GY100" s="235"/>
      <c r="GZ100" s="188"/>
      <c r="HA100" s="188"/>
      <c r="HB100" s="235"/>
    </row>
    <row r="101" spans="1:224" s="76" customFormat="1" ht="15" x14ac:dyDescent="0.25">
      <c r="A101" s="246"/>
      <c r="B101" s="240" t="s">
        <v>458</v>
      </c>
      <c r="C101" s="655" t="s">
        <v>459</v>
      </c>
      <c r="D101" s="655"/>
      <c r="E101" s="655"/>
      <c r="F101" s="655"/>
      <c r="G101" s="655"/>
      <c r="H101" s="241" t="s">
        <v>136</v>
      </c>
      <c r="I101" s="253">
        <v>1.9E-2</v>
      </c>
      <c r="J101" s="242"/>
      <c r="K101" s="328">
        <v>9.5E-4</v>
      </c>
      <c r="L101" s="256">
        <v>284.14999999999998</v>
      </c>
      <c r="M101" s="257">
        <v>1.61</v>
      </c>
      <c r="N101" s="250">
        <v>457.48</v>
      </c>
      <c r="O101" s="242"/>
      <c r="P101" s="245">
        <v>0.43</v>
      </c>
      <c r="Q101" s="252"/>
      <c r="R101" s="252"/>
      <c r="GO101" s="226"/>
      <c r="GP101" s="235"/>
      <c r="GQ101" s="235"/>
      <c r="GR101" s="235"/>
      <c r="GS101" s="235"/>
      <c r="GT101" s="235"/>
      <c r="GV101" s="188"/>
      <c r="GW101" s="188" t="s">
        <v>459</v>
      </c>
      <c r="GX101" s="188"/>
      <c r="GY101" s="235"/>
      <c r="GZ101" s="188"/>
      <c r="HA101" s="188"/>
      <c r="HB101" s="235"/>
    </row>
    <row r="102" spans="1:224" s="76" customFormat="1" ht="15" x14ac:dyDescent="0.25">
      <c r="A102" s="246"/>
      <c r="B102" s="240" t="s">
        <v>460</v>
      </c>
      <c r="C102" s="655" t="s">
        <v>461</v>
      </c>
      <c r="D102" s="655"/>
      <c r="E102" s="655"/>
      <c r="F102" s="655"/>
      <c r="G102" s="655"/>
      <c r="H102" s="241" t="s">
        <v>136</v>
      </c>
      <c r="I102" s="251">
        <v>0.08</v>
      </c>
      <c r="J102" s="242"/>
      <c r="K102" s="253">
        <v>4.0000000000000001E-3</v>
      </c>
      <c r="L102" s="330">
        <v>1562.87</v>
      </c>
      <c r="M102" s="257">
        <v>1.62</v>
      </c>
      <c r="N102" s="250">
        <v>2531.85</v>
      </c>
      <c r="O102" s="242"/>
      <c r="P102" s="245">
        <v>10.130000000000001</v>
      </c>
      <c r="Q102" s="252"/>
      <c r="R102" s="252"/>
      <c r="GO102" s="226"/>
      <c r="GP102" s="235"/>
      <c r="GQ102" s="235"/>
      <c r="GR102" s="235"/>
      <c r="GS102" s="235"/>
      <c r="GT102" s="235"/>
      <c r="GV102" s="188"/>
      <c r="GW102" s="188" t="s">
        <v>461</v>
      </c>
      <c r="GX102" s="188"/>
      <c r="GY102" s="235"/>
      <c r="GZ102" s="188"/>
      <c r="HA102" s="188"/>
      <c r="HB102" s="235"/>
    </row>
    <row r="103" spans="1:224" s="76" customFormat="1" ht="22.5" x14ac:dyDescent="0.25">
      <c r="A103" s="246"/>
      <c r="B103" s="240" t="s">
        <v>462</v>
      </c>
      <c r="C103" s="655" t="s">
        <v>463</v>
      </c>
      <c r="D103" s="655"/>
      <c r="E103" s="655"/>
      <c r="F103" s="655"/>
      <c r="G103" s="655"/>
      <c r="H103" s="241" t="s">
        <v>136</v>
      </c>
      <c r="I103" s="251">
        <v>0.04</v>
      </c>
      <c r="J103" s="242"/>
      <c r="K103" s="253">
        <v>2E-3</v>
      </c>
      <c r="L103" s="256">
        <v>196.41</v>
      </c>
      <c r="M103" s="257">
        <v>1.22</v>
      </c>
      <c r="N103" s="250">
        <v>239.62</v>
      </c>
      <c r="O103" s="242"/>
      <c r="P103" s="245">
        <v>0.48</v>
      </c>
      <c r="Q103" s="252"/>
      <c r="R103" s="252"/>
      <c r="GO103" s="226"/>
      <c r="GP103" s="235"/>
      <c r="GQ103" s="235"/>
      <c r="GR103" s="235"/>
      <c r="GS103" s="235"/>
      <c r="GT103" s="235"/>
      <c r="GV103" s="188"/>
      <c r="GW103" s="188" t="s">
        <v>463</v>
      </c>
      <c r="GX103" s="188"/>
      <c r="GY103" s="235"/>
      <c r="GZ103" s="188"/>
      <c r="HA103" s="188"/>
      <c r="HB103" s="235"/>
    </row>
    <row r="104" spans="1:224" s="76" customFormat="1" ht="15" x14ac:dyDescent="0.25">
      <c r="A104" s="246"/>
      <c r="B104" s="240" t="s">
        <v>208</v>
      </c>
      <c r="C104" s="655" t="s">
        <v>209</v>
      </c>
      <c r="D104" s="655"/>
      <c r="E104" s="655"/>
      <c r="F104" s="655"/>
      <c r="G104" s="655"/>
      <c r="H104" s="241" t="s">
        <v>127</v>
      </c>
      <c r="I104" s="243">
        <v>1</v>
      </c>
      <c r="J104" s="242"/>
      <c r="K104" s="251">
        <v>0.05</v>
      </c>
      <c r="L104" s="256">
        <v>235.73</v>
      </c>
      <c r="M104" s="257">
        <v>1.05</v>
      </c>
      <c r="N104" s="250">
        <v>247.52</v>
      </c>
      <c r="O104" s="242"/>
      <c r="P104" s="245">
        <v>12.38</v>
      </c>
      <c r="Q104" s="252"/>
      <c r="R104" s="252"/>
      <c r="GO104" s="226"/>
      <c r="GP104" s="235"/>
      <c r="GQ104" s="235"/>
      <c r="GR104" s="235"/>
      <c r="GS104" s="235"/>
      <c r="GT104" s="235"/>
      <c r="GV104" s="188"/>
      <c r="GW104" s="188" t="s">
        <v>209</v>
      </c>
      <c r="GX104" s="188"/>
      <c r="GY104" s="235"/>
      <c r="GZ104" s="188"/>
      <c r="HA104" s="188"/>
      <c r="HB104" s="235"/>
    </row>
    <row r="105" spans="1:224" s="76" customFormat="1" ht="15" x14ac:dyDescent="0.25">
      <c r="A105" s="268"/>
      <c r="B105" s="237"/>
      <c r="C105" s="654" t="s">
        <v>95</v>
      </c>
      <c r="D105" s="654"/>
      <c r="E105" s="654"/>
      <c r="F105" s="654"/>
      <c r="G105" s="654"/>
      <c r="H105" s="229"/>
      <c r="I105" s="230"/>
      <c r="J105" s="230"/>
      <c r="K105" s="230"/>
      <c r="L105" s="232"/>
      <c r="M105" s="230"/>
      <c r="N105" s="269"/>
      <c r="O105" s="230"/>
      <c r="P105" s="270">
        <v>218</v>
      </c>
      <c r="Q105" s="252"/>
      <c r="R105" s="252"/>
      <c r="GO105" s="226"/>
      <c r="GP105" s="235"/>
      <c r="GQ105" s="235"/>
      <c r="GR105" s="235"/>
      <c r="GS105" s="235"/>
      <c r="GT105" s="235"/>
      <c r="GV105" s="188"/>
      <c r="GW105" s="188"/>
      <c r="GX105" s="188"/>
      <c r="GY105" s="235" t="s">
        <v>95</v>
      </c>
      <c r="GZ105" s="188"/>
      <c r="HA105" s="188"/>
      <c r="HB105" s="235"/>
    </row>
    <row r="106" spans="1:224" s="76" customFormat="1" ht="15" x14ac:dyDescent="0.25">
      <c r="A106" s="254" t="s">
        <v>164</v>
      </c>
      <c r="B106" s="240" t="s">
        <v>158</v>
      </c>
      <c r="C106" s="655" t="s">
        <v>159</v>
      </c>
      <c r="D106" s="655"/>
      <c r="E106" s="655"/>
      <c r="F106" s="655"/>
      <c r="G106" s="655"/>
      <c r="H106" s="241" t="s">
        <v>97</v>
      </c>
      <c r="I106" s="243">
        <v>2</v>
      </c>
      <c r="J106" s="242"/>
      <c r="K106" s="243">
        <v>2</v>
      </c>
      <c r="L106" s="244"/>
      <c r="M106" s="242"/>
      <c r="N106" s="244"/>
      <c r="O106" s="242"/>
      <c r="P106" s="258">
        <v>3.86</v>
      </c>
      <c r="GO106" s="226"/>
      <c r="GP106" s="235"/>
      <c r="GQ106" s="235"/>
      <c r="GR106" s="235"/>
      <c r="GS106" s="235"/>
      <c r="GT106" s="235"/>
      <c r="GV106" s="188"/>
      <c r="GW106" s="188"/>
      <c r="GX106" s="188"/>
      <c r="GY106" s="235"/>
      <c r="GZ106" s="188" t="s">
        <v>159</v>
      </c>
      <c r="HA106" s="188"/>
      <c r="HB106" s="235"/>
    </row>
    <row r="107" spans="1:224" s="76" customFormat="1" ht="15" x14ac:dyDescent="0.25">
      <c r="A107" s="254"/>
      <c r="B107" s="240"/>
      <c r="C107" s="655" t="s">
        <v>96</v>
      </c>
      <c r="D107" s="655"/>
      <c r="E107" s="655"/>
      <c r="F107" s="655"/>
      <c r="G107" s="655"/>
      <c r="H107" s="241"/>
      <c r="I107" s="242"/>
      <c r="J107" s="242"/>
      <c r="K107" s="242"/>
      <c r="L107" s="244"/>
      <c r="M107" s="242"/>
      <c r="N107" s="244"/>
      <c r="O107" s="242"/>
      <c r="P107" s="258">
        <v>192.97</v>
      </c>
      <c r="GO107" s="226"/>
      <c r="GP107" s="235"/>
      <c r="GQ107" s="235"/>
      <c r="GR107" s="235"/>
      <c r="GS107" s="235"/>
      <c r="GT107" s="235"/>
      <c r="GV107" s="188"/>
      <c r="GW107" s="188"/>
      <c r="GX107" s="188"/>
      <c r="GY107" s="235"/>
      <c r="GZ107" s="188"/>
      <c r="HA107" s="188" t="s">
        <v>96</v>
      </c>
      <c r="HB107" s="235"/>
    </row>
    <row r="108" spans="1:224" s="76" customFormat="1" ht="15" x14ac:dyDescent="0.25">
      <c r="A108" s="254"/>
      <c r="B108" s="240" t="s">
        <v>195</v>
      </c>
      <c r="C108" s="655" t="s">
        <v>196</v>
      </c>
      <c r="D108" s="655"/>
      <c r="E108" s="655"/>
      <c r="F108" s="655"/>
      <c r="G108" s="655"/>
      <c r="H108" s="241" t="s">
        <v>97</v>
      </c>
      <c r="I108" s="243">
        <v>90</v>
      </c>
      <c r="J108" s="242"/>
      <c r="K108" s="243">
        <v>90</v>
      </c>
      <c r="L108" s="244"/>
      <c r="M108" s="242"/>
      <c r="N108" s="244"/>
      <c r="O108" s="242"/>
      <c r="P108" s="258">
        <v>173.67</v>
      </c>
      <c r="GO108" s="226"/>
      <c r="GP108" s="235"/>
      <c r="GQ108" s="235"/>
      <c r="GR108" s="235"/>
      <c r="GS108" s="235"/>
      <c r="GT108" s="235"/>
      <c r="GV108" s="188"/>
      <c r="GW108" s="188"/>
      <c r="GX108" s="188"/>
      <c r="GY108" s="235"/>
      <c r="GZ108" s="188"/>
      <c r="HA108" s="188" t="s">
        <v>196</v>
      </c>
      <c r="HB108" s="235"/>
    </row>
    <row r="109" spans="1:224" s="76" customFormat="1" ht="15" x14ac:dyDescent="0.25">
      <c r="A109" s="254"/>
      <c r="B109" s="240" t="s">
        <v>197</v>
      </c>
      <c r="C109" s="655" t="s">
        <v>198</v>
      </c>
      <c r="D109" s="655"/>
      <c r="E109" s="655"/>
      <c r="F109" s="655"/>
      <c r="G109" s="655"/>
      <c r="H109" s="241" t="s">
        <v>97</v>
      </c>
      <c r="I109" s="243">
        <v>46</v>
      </c>
      <c r="J109" s="242"/>
      <c r="K109" s="243">
        <v>46</v>
      </c>
      <c r="L109" s="244"/>
      <c r="M109" s="242"/>
      <c r="N109" s="244"/>
      <c r="O109" s="242"/>
      <c r="P109" s="258">
        <v>88.77</v>
      </c>
      <c r="GO109" s="226"/>
      <c r="GP109" s="235"/>
      <c r="GQ109" s="235"/>
      <c r="GR109" s="235"/>
      <c r="GS109" s="235"/>
      <c r="GT109" s="235"/>
      <c r="GV109" s="188"/>
      <c r="GW109" s="188"/>
      <c r="GX109" s="188"/>
      <c r="GY109" s="235"/>
      <c r="GZ109" s="188"/>
      <c r="HA109" s="188" t="s">
        <v>198</v>
      </c>
      <c r="HB109" s="235"/>
    </row>
    <row r="110" spans="1:224" s="76" customFormat="1" ht="15" x14ac:dyDescent="0.25">
      <c r="A110" s="271"/>
      <c r="B110" s="272"/>
      <c r="C110" s="654" t="s">
        <v>98</v>
      </c>
      <c r="D110" s="654"/>
      <c r="E110" s="654"/>
      <c r="F110" s="654"/>
      <c r="G110" s="654"/>
      <c r="H110" s="229"/>
      <c r="I110" s="230"/>
      <c r="J110" s="230"/>
      <c r="K110" s="230"/>
      <c r="L110" s="232"/>
      <c r="M110" s="230"/>
      <c r="N110" s="269">
        <v>9686</v>
      </c>
      <c r="O110" s="230"/>
      <c r="P110" s="325">
        <v>484.3</v>
      </c>
      <c r="GO110" s="226"/>
      <c r="GP110" s="235"/>
      <c r="GQ110" s="235"/>
      <c r="GR110" s="235"/>
      <c r="GS110" s="235"/>
      <c r="GT110" s="235"/>
      <c r="GV110" s="188"/>
      <c r="GW110" s="188"/>
      <c r="GX110" s="188"/>
      <c r="GY110" s="235"/>
      <c r="GZ110" s="188"/>
      <c r="HA110" s="188"/>
      <c r="HB110" s="235" t="s">
        <v>98</v>
      </c>
    </row>
    <row r="111" spans="1:224" s="76" customFormat="1" ht="22.5" x14ac:dyDescent="0.25">
      <c r="A111" s="227" t="s">
        <v>464</v>
      </c>
      <c r="B111" s="228"/>
      <c r="C111" s="651" t="s">
        <v>342</v>
      </c>
      <c r="D111" s="651"/>
      <c r="E111" s="651"/>
      <c r="F111" s="651"/>
      <c r="G111" s="651"/>
      <c r="H111" s="229" t="s">
        <v>297</v>
      </c>
      <c r="I111" s="230">
        <v>1</v>
      </c>
      <c r="J111" s="231">
        <v>1</v>
      </c>
      <c r="K111" s="231">
        <v>1</v>
      </c>
      <c r="L111" s="232"/>
      <c r="M111" s="230"/>
      <c r="N111" s="233"/>
      <c r="O111" s="230"/>
      <c r="P111" s="234"/>
      <c r="GO111" s="226"/>
      <c r="GP111" s="235" t="s">
        <v>342</v>
      </c>
      <c r="GQ111" s="235" t="s">
        <v>52</v>
      </c>
      <c r="GR111" s="235" t="s">
        <v>52</v>
      </c>
      <c r="GS111" s="235" t="s">
        <v>52</v>
      </c>
      <c r="GT111" s="235" t="s">
        <v>52</v>
      </c>
      <c r="GV111" s="188"/>
      <c r="GW111" s="188"/>
      <c r="GX111" s="188"/>
      <c r="GY111" s="235"/>
      <c r="GZ111" s="188"/>
      <c r="HA111" s="188"/>
      <c r="HB111" s="235"/>
    </row>
    <row r="112" spans="1:224" s="76" customFormat="1" ht="15" x14ac:dyDescent="0.25">
      <c r="A112" s="271"/>
      <c r="B112" s="272"/>
      <c r="C112" s="652" t="s">
        <v>210</v>
      </c>
      <c r="D112" s="652"/>
      <c r="E112" s="652"/>
      <c r="F112" s="652"/>
      <c r="G112" s="652"/>
      <c r="H112" s="652"/>
      <c r="I112" s="652"/>
      <c r="J112" s="652"/>
      <c r="K112" s="652"/>
      <c r="L112" s="652"/>
      <c r="M112" s="652"/>
      <c r="N112" s="652"/>
      <c r="O112" s="652"/>
      <c r="P112" s="653"/>
      <c r="GO112" s="226"/>
      <c r="GP112" s="235"/>
      <c r="GQ112" s="235"/>
      <c r="GR112" s="235"/>
      <c r="GS112" s="235"/>
      <c r="GT112" s="235"/>
      <c r="GV112" s="188"/>
      <c r="GW112" s="188"/>
      <c r="GX112" s="188"/>
      <c r="GY112" s="235"/>
      <c r="GZ112" s="188"/>
      <c r="HA112" s="188"/>
      <c r="HB112" s="235"/>
      <c r="HC112" s="238" t="s">
        <v>210</v>
      </c>
      <c r="HD112" s="238" t="s">
        <v>52</v>
      </c>
      <c r="HE112" s="238" t="s">
        <v>52</v>
      </c>
      <c r="HF112" s="238" t="s">
        <v>52</v>
      </c>
      <c r="HG112" s="238" t="s">
        <v>52</v>
      </c>
      <c r="HH112" s="238" t="s">
        <v>52</v>
      </c>
      <c r="HI112" s="238" t="s">
        <v>52</v>
      </c>
      <c r="HJ112" s="238" t="s">
        <v>52</v>
      </c>
      <c r="HK112" s="238" t="s">
        <v>52</v>
      </c>
      <c r="HL112" s="238" t="s">
        <v>52</v>
      </c>
      <c r="HM112" s="238" t="s">
        <v>52</v>
      </c>
      <c r="HN112" s="238" t="s">
        <v>52</v>
      </c>
      <c r="HO112" s="238" t="s">
        <v>52</v>
      </c>
      <c r="HP112" s="238" t="s">
        <v>52</v>
      </c>
    </row>
    <row r="113" spans="1:225" s="76" customFormat="1" ht="15" x14ac:dyDescent="0.25">
      <c r="A113" s="271"/>
      <c r="B113" s="272"/>
      <c r="C113" s="654" t="s">
        <v>98</v>
      </c>
      <c r="D113" s="654"/>
      <c r="E113" s="654"/>
      <c r="F113" s="654"/>
      <c r="G113" s="654"/>
      <c r="H113" s="229"/>
      <c r="I113" s="230"/>
      <c r="J113" s="230"/>
      <c r="K113" s="230"/>
      <c r="L113" s="232"/>
      <c r="M113" s="230"/>
      <c r="N113" s="232"/>
      <c r="O113" s="230"/>
      <c r="P113" s="234"/>
      <c r="GO113" s="226"/>
      <c r="GP113" s="235"/>
      <c r="GQ113" s="235"/>
      <c r="GR113" s="235"/>
      <c r="GS113" s="235"/>
      <c r="GT113" s="235"/>
      <c r="GV113" s="188"/>
      <c r="GW113" s="188"/>
      <c r="GX113" s="188"/>
      <c r="GY113" s="235"/>
      <c r="GZ113" s="188"/>
      <c r="HA113" s="188"/>
      <c r="HB113" s="235" t="s">
        <v>98</v>
      </c>
    </row>
    <row r="114" spans="1:225" s="76" customFormat="1" ht="22.5" x14ac:dyDescent="0.25">
      <c r="A114" s="227" t="s">
        <v>103</v>
      </c>
      <c r="B114" s="228" t="s">
        <v>465</v>
      </c>
      <c r="C114" s="651" t="s">
        <v>466</v>
      </c>
      <c r="D114" s="651"/>
      <c r="E114" s="651"/>
      <c r="F114" s="651"/>
      <c r="G114" s="651"/>
      <c r="H114" s="229" t="s">
        <v>162</v>
      </c>
      <c r="I114" s="230">
        <v>0.78</v>
      </c>
      <c r="J114" s="231">
        <v>1</v>
      </c>
      <c r="K114" s="321">
        <v>0.78</v>
      </c>
      <c r="L114" s="232"/>
      <c r="M114" s="230"/>
      <c r="N114" s="233"/>
      <c r="O114" s="230"/>
      <c r="P114" s="234"/>
      <c r="GO114" s="226"/>
      <c r="GP114" s="235" t="s">
        <v>466</v>
      </c>
      <c r="GQ114" s="235" t="s">
        <v>52</v>
      </c>
      <c r="GR114" s="235" t="s">
        <v>52</v>
      </c>
      <c r="GS114" s="235" t="s">
        <v>52</v>
      </c>
      <c r="GT114" s="235" t="s">
        <v>52</v>
      </c>
      <c r="GV114" s="188"/>
      <c r="GW114" s="188"/>
      <c r="GX114" s="188"/>
      <c r="GY114" s="235"/>
      <c r="GZ114" s="188"/>
      <c r="HA114" s="188"/>
      <c r="HB114" s="235"/>
    </row>
    <row r="115" spans="1:225" s="76" customFormat="1" ht="15" x14ac:dyDescent="0.25">
      <c r="A115" s="322"/>
      <c r="B115" s="323"/>
      <c r="C115" s="652" t="s">
        <v>467</v>
      </c>
      <c r="D115" s="652"/>
      <c r="E115" s="652"/>
      <c r="F115" s="652"/>
      <c r="G115" s="652"/>
      <c r="H115" s="652"/>
      <c r="I115" s="652"/>
      <c r="J115" s="652"/>
      <c r="K115" s="652"/>
      <c r="L115" s="652"/>
      <c r="M115" s="652"/>
      <c r="N115" s="652"/>
      <c r="O115" s="652"/>
      <c r="P115" s="653"/>
      <c r="GO115" s="226"/>
      <c r="GP115" s="235"/>
      <c r="GQ115" s="235"/>
      <c r="GR115" s="235"/>
      <c r="GS115" s="235"/>
      <c r="GT115" s="235"/>
      <c r="GV115" s="188"/>
      <c r="GW115" s="188"/>
      <c r="GX115" s="188"/>
      <c r="GY115" s="235"/>
      <c r="GZ115" s="188"/>
      <c r="HA115" s="188"/>
      <c r="HB115" s="235"/>
      <c r="HQ115" s="238" t="s">
        <v>467</v>
      </c>
    </row>
    <row r="116" spans="1:225" s="76" customFormat="1" ht="22.5" x14ac:dyDescent="0.25">
      <c r="A116" s="236"/>
      <c r="B116" s="237" t="s">
        <v>266</v>
      </c>
      <c r="C116" s="663" t="s">
        <v>155</v>
      </c>
      <c r="D116" s="663"/>
      <c r="E116" s="663"/>
      <c r="F116" s="663"/>
      <c r="G116" s="663"/>
      <c r="H116" s="663"/>
      <c r="I116" s="663"/>
      <c r="J116" s="663"/>
      <c r="K116" s="663"/>
      <c r="L116" s="663"/>
      <c r="M116" s="663"/>
      <c r="N116" s="663"/>
      <c r="O116" s="663"/>
      <c r="P116" s="664"/>
      <c r="GO116" s="226"/>
      <c r="GP116" s="235"/>
      <c r="GQ116" s="235"/>
      <c r="GR116" s="235"/>
      <c r="GS116" s="235"/>
      <c r="GT116" s="235"/>
      <c r="GU116" s="238" t="s">
        <v>155</v>
      </c>
      <c r="GV116" s="188"/>
      <c r="GW116" s="188"/>
      <c r="GX116" s="188"/>
      <c r="GY116" s="235"/>
      <c r="GZ116" s="188"/>
      <c r="HA116" s="188"/>
      <c r="HB116" s="235"/>
    </row>
    <row r="117" spans="1:225" s="76" customFormat="1" ht="15" x14ac:dyDescent="0.25">
      <c r="A117" s="239"/>
      <c r="B117" s="240" t="s">
        <v>2</v>
      </c>
      <c r="C117" s="655" t="s">
        <v>128</v>
      </c>
      <c r="D117" s="655"/>
      <c r="E117" s="655"/>
      <c r="F117" s="655"/>
      <c r="G117" s="655"/>
      <c r="H117" s="241" t="s">
        <v>124</v>
      </c>
      <c r="I117" s="242"/>
      <c r="J117" s="242"/>
      <c r="K117" s="253">
        <v>30.263999999999999</v>
      </c>
      <c r="L117" s="244"/>
      <c r="M117" s="242"/>
      <c r="N117" s="244"/>
      <c r="O117" s="242"/>
      <c r="P117" s="245">
        <v>13376.31</v>
      </c>
      <c r="GO117" s="226"/>
      <c r="GP117" s="235"/>
      <c r="GQ117" s="235"/>
      <c r="GR117" s="235"/>
      <c r="GS117" s="235"/>
      <c r="GT117" s="235"/>
      <c r="GV117" s="188" t="s">
        <v>128</v>
      </c>
      <c r="GW117" s="188"/>
      <c r="GX117" s="188"/>
      <c r="GY117" s="235"/>
      <c r="GZ117" s="188"/>
      <c r="HA117" s="188"/>
      <c r="HB117" s="235"/>
    </row>
    <row r="118" spans="1:225" s="76" customFormat="1" ht="15" x14ac:dyDescent="0.25">
      <c r="A118" s="246"/>
      <c r="B118" s="240" t="s">
        <v>156</v>
      </c>
      <c r="C118" s="655" t="s">
        <v>157</v>
      </c>
      <c r="D118" s="655"/>
      <c r="E118" s="655"/>
      <c r="F118" s="655"/>
      <c r="G118" s="655"/>
      <c r="H118" s="241" t="s">
        <v>124</v>
      </c>
      <c r="I118" s="247">
        <v>38.799999999999997</v>
      </c>
      <c r="J118" s="242"/>
      <c r="K118" s="253">
        <v>30.263999999999999</v>
      </c>
      <c r="L118" s="248"/>
      <c r="M118" s="249"/>
      <c r="N118" s="250">
        <v>353.59</v>
      </c>
      <c r="O118" s="251">
        <v>1.25</v>
      </c>
      <c r="P118" s="245">
        <v>13376.31</v>
      </c>
      <c r="Q118" s="252"/>
      <c r="R118" s="252"/>
      <c r="GO118" s="226"/>
      <c r="GP118" s="235"/>
      <c r="GQ118" s="235"/>
      <c r="GR118" s="235"/>
      <c r="GS118" s="235"/>
      <c r="GT118" s="235"/>
      <c r="GV118" s="188"/>
      <c r="GW118" s="188" t="s">
        <v>157</v>
      </c>
      <c r="GX118" s="188"/>
      <c r="GY118" s="235"/>
      <c r="GZ118" s="188"/>
      <c r="HA118" s="188"/>
      <c r="HB118" s="235"/>
    </row>
    <row r="119" spans="1:225" s="76" customFormat="1" ht="15" x14ac:dyDescent="0.25">
      <c r="A119" s="239"/>
      <c r="B119" s="240" t="s">
        <v>99</v>
      </c>
      <c r="C119" s="655" t="s">
        <v>122</v>
      </c>
      <c r="D119" s="655"/>
      <c r="E119" s="655"/>
      <c r="F119" s="655"/>
      <c r="G119" s="655"/>
      <c r="H119" s="241"/>
      <c r="I119" s="242"/>
      <c r="J119" s="242"/>
      <c r="K119" s="242"/>
      <c r="L119" s="244"/>
      <c r="M119" s="242"/>
      <c r="N119" s="244"/>
      <c r="O119" s="242"/>
      <c r="P119" s="258">
        <v>100.26</v>
      </c>
      <c r="GO119" s="226"/>
      <c r="GP119" s="235"/>
      <c r="GQ119" s="235"/>
      <c r="GR119" s="235"/>
      <c r="GS119" s="235"/>
      <c r="GT119" s="235"/>
      <c r="GV119" s="188" t="s">
        <v>122</v>
      </c>
      <c r="GW119" s="188"/>
      <c r="GX119" s="188"/>
      <c r="GY119" s="235"/>
      <c r="GZ119" s="188"/>
      <c r="HA119" s="188"/>
      <c r="HB119" s="235"/>
    </row>
    <row r="120" spans="1:225" s="76" customFormat="1" ht="15" x14ac:dyDescent="0.25">
      <c r="A120" s="239"/>
      <c r="B120" s="240"/>
      <c r="C120" s="655" t="s">
        <v>123</v>
      </c>
      <c r="D120" s="655"/>
      <c r="E120" s="655"/>
      <c r="F120" s="655"/>
      <c r="G120" s="655"/>
      <c r="H120" s="241" t="s">
        <v>124</v>
      </c>
      <c r="I120" s="242"/>
      <c r="J120" s="242"/>
      <c r="K120" s="324">
        <v>9.3600000000000003E-2</v>
      </c>
      <c r="L120" s="244"/>
      <c r="M120" s="242"/>
      <c r="N120" s="244"/>
      <c r="O120" s="242"/>
      <c r="P120" s="258">
        <v>48.48</v>
      </c>
      <c r="GO120" s="226"/>
      <c r="GP120" s="235"/>
      <c r="GQ120" s="235"/>
      <c r="GR120" s="235"/>
      <c r="GS120" s="235"/>
      <c r="GT120" s="235"/>
      <c r="GV120" s="188" t="s">
        <v>123</v>
      </c>
      <c r="GW120" s="188"/>
      <c r="GX120" s="188"/>
      <c r="GY120" s="235"/>
      <c r="GZ120" s="188"/>
      <c r="HA120" s="188"/>
      <c r="HB120" s="235"/>
    </row>
    <row r="121" spans="1:225" s="76" customFormat="1" ht="15" x14ac:dyDescent="0.25">
      <c r="A121" s="246"/>
      <c r="B121" s="240" t="s">
        <v>138</v>
      </c>
      <c r="C121" s="655" t="s">
        <v>139</v>
      </c>
      <c r="D121" s="655"/>
      <c r="E121" s="655"/>
      <c r="F121" s="655"/>
      <c r="G121" s="655"/>
      <c r="H121" s="241" t="s">
        <v>137</v>
      </c>
      <c r="I121" s="251">
        <v>0.06</v>
      </c>
      <c r="J121" s="242"/>
      <c r="K121" s="324">
        <v>4.6800000000000001E-2</v>
      </c>
      <c r="L121" s="248"/>
      <c r="M121" s="249"/>
      <c r="N121" s="250">
        <v>1577.91</v>
      </c>
      <c r="O121" s="242"/>
      <c r="P121" s="245">
        <v>73.849999999999994</v>
      </c>
      <c r="Q121" s="252"/>
      <c r="R121" s="252"/>
      <c r="GO121" s="226"/>
      <c r="GP121" s="235"/>
      <c r="GQ121" s="235"/>
      <c r="GR121" s="235"/>
      <c r="GS121" s="235"/>
      <c r="GT121" s="235"/>
      <c r="GV121" s="188"/>
      <c r="GW121" s="188" t="s">
        <v>139</v>
      </c>
      <c r="GX121" s="188"/>
      <c r="GY121" s="235"/>
      <c r="GZ121" s="188"/>
      <c r="HA121" s="188"/>
      <c r="HB121" s="235"/>
    </row>
    <row r="122" spans="1:225" s="76" customFormat="1" ht="15" x14ac:dyDescent="0.25">
      <c r="A122" s="254"/>
      <c r="B122" s="240" t="s">
        <v>125</v>
      </c>
      <c r="C122" s="655" t="s">
        <v>126</v>
      </c>
      <c r="D122" s="655"/>
      <c r="E122" s="655"/>
      <c r="F122" s="655"/>
      <c r="G122" s="655"/>
      <c r="H122" s="241" t="s">
        <v>124</v>
      </c>
      <c r="I122" s="251">
        <v>0.06</v>
      </c>
      <c r="J122" s="242"/>
      <c r="K122" s="324">
        <v>4.6800000000000001E-2</v>
      </c>
      <c r="L122" s="244"/>
      <c r="M122" s="242"/>
      <c r="N122" s="255">
        <v>474.97</v>
      </c>
      <c r="O122" s="251">
        <v>1.25</v>
      </c>
      <c r="P122" s="258">
        <v>27.79</v>
      </c>
      <c r="GO122" s="226"/>
      <c r="GP122" s="235"/>
      <c r="GQ122" s="235"/>
      <c r="GR122" s="235"/>
      <c r="GS122" s="235"/>
      <c r="GT122" s="235"/>
      <c r="GV122" s="188"/>
      <c r="GW122" s="188"/>
      <c r="GX122" s="188" t="s">
        <v>126</v>
      </c>
      <c r="GY122" s="235"/>
      <c r="GZ122" s="188"/>
      <c r="HA122" s="188"/>
      <c r="HB122" s="235"/>
    </row>
    <row r="123" spans="1:225" s="76" customFormat="1" ht="15" x14ac:dyDescent="0.25">
      <c r="A123" s="246"/>
      <c r="B123" s="240" t="s">
        <v>468</v>
      </c>
      <c r="C123" s="655" t="s">
        <v>469</v>
      </c>
      <c r="D123" s="655"/>
      <c r="E123" s="655"/>
      <c r="F123" s="655"/>
      <c r="G123" s="655"/>
      <c r="H123" s="241" t="s">
        <v>137</v>
      </c>
      <c r="I123" s="251">
        <v>0.06</v>
      </c>
      <c r="J123" s="242"/>
      <c r="K123" s="324">
        <v>4.6800000000000001E-2</v>
      </c>
      <c r="L123" s="256">
        <v>8.84</v>
      </c>
      <c r="M123" s="257">
        <v>1.46</v>
      </c>
      <c r="N123" s="250">
        <v>12.91</v>
      </c>
      <c r="O123" s="242"/>
      <c r="P123" s="245">
        <v>0.6</v>
      </c>
      <c r="Q123" s="252"/>
      <c r="R123" s="252"/>
      <c r="GO123" s="226"/>
      <c r="GP123" s="235"/>
      <c r="GQ123" s="235"/>
      <c r="GR123" s="235"/>
      <c r="GS123" s="235"/>
      <c r="GT123" s="235"/>
      <c r="GV123" s="188"/>
      <c r="GW123" s="188" t="s">
        <v>469</v>
      </c>
      <c r="GX123" s="188"/>
      <c r="GY123" s="235"/>
      <c r="GZ123" s="188"/>
      <c r="HA123" s="188"/>
      <c r="HB123" s="235"/>
    </row>
    <row r="124" spans="1:225" s="76" customFormat="1" ht="15" x14ac:dyDescent="0.25">
      <c r="A124" s="246"/>
      <c r="B124" s="240" t="s">
        <v>129</v>
      </c>
      <c r="C124" s="655" t="s">
        <v>130</v>
      </c>
      <c r="D124" s="655"/>
      <c r="E124" s="655"/>
      <c r="F124" s="655"/>
      <c r="G124" s="655"/>
      <c r="H124" s="241" t="s">
        <v>137</v>
      </c>
      <c r="I124" s="251">
        <v>0.06</v>
      </c>
      <c r="J124" s="242"/>
      <c r="K124" s="324">
        <v>4.6800000000000001E-2</v>
      </c>
      <c r="L124" s="248"/>
      <c r="M124" s="249"/>
      <c r="N124" s="250">
        <v>551.55999999999995</v>
      </c>
      <c r="O124" s="242"/>
      <c r="P124" s="245">
        <v>25.81</v>
      </c>
      <c r="Q124" s="252"/>
      <c r="R124" s="252"/>
      <c r="GO124" s="226"/>
      <c r="GP124" s="235"/>
      <c r="GQ124" s="235"/>
      <c r="GR124" s="235"/>
      <c r="GS124" s="235"/>
      <c r="GT124" s="235"/>
      <c r="GV124" s="188"/>
      <c r="GW124" s="188" t="s">
        <v>130</v>
      </c>
      <c r="GX124" s="188"/>
      <c r="GY124" s="235"/>
      <c r="GZ124" s="188"/>
      <c r="HA124" s="188"/>
      <c r="HB124" s="235"/>
    </row>
    <row r="125" spans="1:225" s="76" customFormat="1" ht="15" x14ac:dyDescent="0.25">
      <c r="A125" s="254"/>
      <c r="B125" s="240" t="s">
        <v>131</v>
      </c>
      <c r="C125" s="655" t="s">
        <v>132</v>
      </c>
      <c r="D125" s="655"/>
      <c r="E125" s="655"/>
      <c r="F125" s="655"/>
      <c r="G125" s="655"/>
      <c r="H125" s="241" t="s">
        <v>124</v>
      </c>
      <c r="I125" s="251">
        <v>0.06</v>
      </c>
      <c r="J125" s="242"/>
      <c r="K125" s="324">
        <v>4.6800000000000001E-2</v>
      </c>
      <c r="L125" s="244"/>
      <c r="M125" s="242"/>
      <c r="N125" s="255">
        <v>353.59</v>
      </c>
      <c r="O125" s="251">
        <v>1.25</v>
      </c>
      <c r="P125" s="258">
        <v>20.69</v>
      </c>
      <c r="GO125" s="226"/>
      <c r="GP125" s="235"/>
      <c r="GQ125" s="235"/>
      <c r="GR125" s="235"/>
      <c r="GS125" s="235"/>
      <c r="GT125" s="235"/>
      <c r="GV125" s="188"/>
      <c r="GW125" s="188"/>
      <c r="GX125" s="188" t="s">
        <v>132</v>
      </c>
      <c r="GY125" s="235"/>
      <c r="GZ125" s="188"/>
      <c r="HA125" s="188"/>
      <c r="HB125" s="235"/>
    </row>
    <row r="126" spans="1:225" s="76" customFormat="1" ht="15" x14ac:dyDescent="0.25">
      <c r="A126" s="239"/>
      <c r="B126" s="240" t="s">
        <v>101</v>
      </c>
      <c r="C126" s="655" t="s">
        <v>135</v>
      </c>
      <c r="D126" s="655"/>
      <c r="E126" s="655"/>
      <c r="F126" s="655"/>
      <c r="G126" s="655"/>
      <c r="H126" s="241"/>
      <c r="I126" s="242"/>
      <c r="J126" s="242"/>
      <c r="K126" s="242"/>
      <c r="L126" s="244"/>
      <c r="M126" s="242"/>
      <c r="N126" s="244"/>
      <c r="O126" s="242"/>
      <c r="P126" s="245">
        <v>1218.24</v>
      </c>
      <c r="GO126" s="226"/>
      <c r="GP126" s="235"/>
      <c r="GQ126" s="235"/>
      <c r="GR126" s="235"/>
      <c r="GS126" s="235"/>
      <c r="GT126" s="235"/>
      <c r="GV126" s="188" t="s">
        <v>135</v>
      </c>
      <c r="GW126" s="188"/>
      <c r="GX126" s="188"/>
      <c r="GY126" s="235"/>
      <c r="GZ126" s="188"/>
      <c r="HA126" s="188"/>
      <c r="HB126" s="235"/>
    </row>
    <row r="127" spans="1:225" s="76" customFormat="1" ht="33.75" x14ac:dyDescent="0.25">
      <c r="A127" s="246"/>
      <c r="B127" s="240" t="s">
        <v>470</v>
      </c>
      <c r="C127" s="655" t="s">
        <v>471</v>
      </c>
      <c r="D127" s="655"/>
      <c r="E127" s="655"/>
      <c r="F127" s="655"/>
      <c r="G127" s="655"/>
      <c r="H127" s="241" t="s">
        <v>136</v>
      </c>
      <c r="I127" s="251">
        <v>0.02</v>
      </c>
      <c r="J127" s="242"/>
      <c r="K127" s="324">
        <v>1.5599999999999999E-2</v>
      </c>
      <c r="L127" s="256">
        <v>128.5</v>
      </c>
      <c r="M127" s="257">
        <v>1.92</v>
      </c>
      <c r="N127" s="250">
        <v>246.72</v>
      </c>
      <c r="O127" s="242"/>
      <c r="P127" s="245">
        <v>3.85</v>
      </c>
      <c r="Q127" s="252"/>
      <c r="R127" s="252"/>
      <c r="GO127" s="226"/>
      <c r="GP127" s="235"/>
      <c r="GQ127" s="235"/>
      <c r="GR127" s="235"/>
      <c r="GS127" s="235"/>
      <c r="GT127" s="235"/>
      <c r="GV127" s="188"/>
      <c r="GW127" s="188" t="s">
        <v>471</v>
      </c>
      <c r="GX127" s="188"/>
      <c r="GY127" s="235"/>
      <c r="GZ127" s="188"/>
      <c r="HA127" s="188"/>
      <c r="HB127" s="235"/>
    </row>
    <row r="128" spans="1:225" s="76" customFormat="1" ht="15" x14ac:dyDescent="0.25">
      <c r="A128" s="246"/>
      <c r="B128" s="240" t="s">
        <v>160</v>
      </c>
      <c r="C128" s="655" t="s">
        <v>161</v>
      </c>
      <c r="D128" s="655"/>
      <c r="E128" s="655"/>
      <c r="F128" s="655"/>
      <c r="G128" s="655"/>
      <c r="H128" s="241" t="s">
        <v>136</v>
      </c>
      <c r="I128" s="243">
        <v>5</v>
      </c>
      <c r="J128" s="242"/>
      <c r="K128" s="247">
        <v>3.9</v>
      </c>
      <c r="L128" s="256">
        <v>174.93</v>
      </c>
      <c r="M128" s="257">
        <v>1.1200000000000001</v>
      </c>
      <c r="N128" s="250">
        <v>195.92</v>
      </c>
      <c r="O128" s="242"/>
      <c r="P128" s="245">
        <v>764.09</v>
      </c>
      <c r="Q128" s="252"/>
      <c r="R128" s="252"/>
      <c r="GO128" s="226"/>
      <c r="GP128" s="235"/>
      <c r="GQ128" s="235"/>
      <c r="GR128" s="235"/>
      <c r="GS128" s="235"/>
      <c r="GT128" s="235"/>
      <c r="GV128" s="188"/>
      <c r="GW128" s="188" t="s">
        <v>161</v>
      </c>
      <c r="GX128" s="188"/>
      <c r="GY128" s="235"/>
      <c r="GZ128" s="188"/>
      <c r="HA128" s="188"/>
      <c r="HB128" s="235"/>
    </row>
    <row r="129" spans="1:226" s="76" customFormat="1" ht="15" x14ac:dyDescent="0.25">
      <c r="A129" s="246"/>
      <c r="B129" s="240" t="s">
        <v>472</v>
      </c>
      <c r="C129" s="655" t="s">
        <v>473</v>
      </c>
      <c r="D129" s="655"/>
      <c r="E129" s="655"/>
      <c r="F129" s="655"/>
      <c r="G129" s="655"/>
      <c r="H129" s="241" t="s">
        <v>50</v>
      </c>
      <c r="I129" s="328">
        <v>1.4999999999999999E-4</v>
      </c>
      <c r="J129" s="242"/>
      <c r="K129" s="329">
        <v>1.17E-4</v>
      </c>
      <c r="L129" s="330">
        <v>76630.399999999994</v>
      </c>
      <c r="M129" s="257">
        <v>1.37</v>
      </c>
      <c r="N129" s="250">
        <v>104983.65</v>
      </c>
      <c r="O129" s="242"/>
      <c r="P129" s="245">
        <v>12.28</v>
      </c>
      <c r="Q129" s="252"/>
      <c r="R129" s="252"/>
      <c r="GO129" s="226"/>
      <c r="GP129" s="235"/>
      <c r="GQ129" s="235"/>
      <c r="GR129" s="235"/>
      <c r="GS129" s="235"/>
      <c r="GT129" s="235"/>
      <c r="GV129" s="188"/>
      <c r="GW129" s="188" t="s">
        <v>473</v>
      </c>
      <c r="GX129" s="188"/>
      <c r="GY129" s="235"/>
      <c r="GZ129" s="188"/>
      <c r="HA129" s="188"/>
      <c r="HB129" s="235"/>
    </row>
    <row r="130" spans="1:226" s="76" customFormat="1" ht="15" x14ac:dyDescent="0.25">
      <c r="A130" s="246"/>
      <c r="B130" s="240" t="s">
        <v>206</v>
      </c>
      <c r="C130" s="655" t="s">
        <v>207</v>
      </c>
      <c r="D130" s="655"/>
      <c r="E130" s="655"/>
      <c r="F130" s="655"/>
      <c r="G130" s="655"/>
      <c r="H130" s="241" t="s">
        <v>136</v>
      </c>
      <c r="I130" s="247">
        <v>0.1</v>
      </c>
      <c r="J130" s="242"/>
      <c r="K130" s="253">
        <v>7.8E-2</v>
      </c>
      <c r="L130" s="256">
        <v>138.5</v>
      </c>
      <c r="M130" s="257">
        <v>1.54</v>
      </c>
      <c r="N130" s="250">
        <v>213.29</v>
      </c>
      <c r="O130" s="242"/>
      <c r="P130" s="245">
        <v>16.64</v>
      </c>
      <c r="Q130" s="252"/>
      <c r="R130" s="252"/>
      <c r="GO130" s="226"/>
      <c r="GP130" s="235"/>
      <c r="GQ130" s="235"/>
      <c r="GR130" s="235"/>
      <c r="GS130" s="235"/>
      <c r="GT130" s="235"/>
      <c r="GV130" s="188"/>
      <c r="GW130" s="188" t="s">
        <v>207</v>
      </c>
      <c r="GX130" s="188"/>
      <c r="GY130" s="235"/>
      <c r="GZ130" s="188"/>
      <c r="HA130" s="188"/>
      <c r="HB130" s="235"/>
    </row>
    <row r="131" spans="1:226" s="76" customFormat="1" ht="22.5" x14ac:dyDescent="0.25">
      <c r="A131" s="246"/>
      <c r="B131" s="240" t="s">
        <v>474</v>
      </c>
      <c r="C131" s="655" t="s">
        <v>475</v>
      </c>
      <c r="D131" s="655"/>
      <c r="E131" s="655"/>
      <c r="F131" s="655"/>
      <c r="G131" s="655"/>
      <c r="H131" s="241" t="s">
        <v>347</v>
      </c>
      <c r="I131" s="251">
        <v>0.03</v>
      </c>
      <c r="J131" s="242"/>
      <c r="K131" s="324">
        <v>2.3400000000000001E-2</v>
      </c>
      <c r="L131" s="330">
        <v>7555</v>
      </c>
      <c r="M131" s="257">
        <v>1.79</v>
      </c>
      <c r="N131" s="250">
        <v>13523.45</v>
      </c>
      <c r="O131" s="242"/>
      <c r="P131" s="245">
        <v>316.45</v>
      </c>
      <c r="Q131" s="252"/>
      <c r="R131" s="252"/>
      <c r="GO131" s="226"/>
      <c r="GP131" s="235"/>
      <c r="GQ131" s="235"/>
      <c r="GR131" s="235"/>
      <c r="GS131" s="235"/>
      <c r="GT131" s="235"/>
      <c r="GV131" s="188"/>
      <c r="GW131" s="188" t="s">
        <v>475</v>
      </c>
      <c r="GX131" s="188"/>
      <c r="GY131" s="235"/>
      <c r="GZ131" s="188"/>
      <c r="HA131" s="188"/>
      <c r="HB131" s="235"/>
    </row>
    <row r="132" spans="1:226" s="76" customFormat="1" ht="33.75" x14ac:dyDescent="0.25">
      <c r="A132" s="246"/>
      <c r="B132" s="240" t="s">
        <v>476</v>
      </c>
      <c r="C132" s="655" t="s">
        <v>477</v>
      </c>
      <c r="D132" s="655"/>
      <c r="E132" s="655"/>
      <c r="F132" s="655"/>
      <c r="G132" s="655"/>
      <c r="H132" s="241" t="s">
        <v>163</v>
      </c>
      <c r="I132" s="247">
        <v>1.6</v>
      </c>
      <c r="J132" s="242"/>
      <c r="K132" s="253">
        <v>1.248</v>
      </c>
      <c r="L132" s="256">
        <v>101.3</v>
      </c>
      <c r="M132" s="257">
        <v>0.83</v>
      </c>
      <c r="N132" s="250">
        <v>84.08</v>
      </c>
      <c r="O132" s="242"/>
      <c r="P132" s="245">
        <v>104.93</v>
      </c>
      <c r="Q132" s="252"/>
      <c r="R132" s="252"/>
      <c r="GO132" s="226"/>
      <c r="GP132" s="235"/>
      <c r="GQ132" s="235"/>
      <c r="GR132" s="235"/>
      <c r="GS132" s="235"/>
      <c r="GT132" s="235"/>
      <c r="GV132" s="188"/>
      <c r="GW132" s="188" t="s">
        <v>477</v>
      </c>
      <c r="GX132" s="188"/>
      <c r="GY132" s="235"/>
      <c r="GZ132" s="188"/>
      <c r="HA132" s="188"/>
      <c r="HB132" s="235"/>
    </row>
    <row r="133" spans="1:226" s="76" customFormat="1" ht="15" x14ac:dyDescent="0.25">
      <c r="A133" s="268"/>
      <c r="B133" s="237"/>
      <c r="C133" s="654" t="s">
        <v>95</v>
      </c>
      <c r="D133" s="654"/>
      <c r="E133" s="654"/>
      <c r="F133" s="654"/>
      <c r="G133" s="654"/>
      <c r="H133" s="229"/>
      <c r="I133" s="230"/>
      <c r="J133" s="230"/>
      <c r="K133" s="230"/>
      <c r="L133" s="232"/>
      <c r="M133" s="230"/>
      <c r="N133" s="269"/>
      <c r="O133" s="230"/>
      <c r="P133" s="270">
        <v>14743.29</v>
      </c>
      <c r="Q133" s="252"/>
      <c r="R133" s="252"/>
      <c r="GO133" s="226"/>
      <c r="GP133" s="235"/>
      <c r="GQ133" s="235"/>
      <c r="GR133" s="235"/>
      <c r="GS133" s="235"/>
      <c r="GT133" s="235"/>
      <c r="GV133" s="188"/>
      <c r="GW133" s="188"/>
      <c r="GX133" s="188"/>
      <c r="GY133" s="235" t="s">
        <v>95</v>
      </c>
      <c r="GZ133" s="188"/>
      <c r="HA133" s="188"/>
      <c r="HB133" s="235"/>
    </row>
    <row r="134" spans="1:226" s="76" customFormat="1" ht="15" x14ac:dyDescent="0.25">
      <c r="A134" s="254" t="s">
        <v>165</v>
      </c>
      <c r="B134" s="240" t="s">
        <v>158</v>
      </c>
      <c r="C134" s="655" t="s">
        <v>159</v>
      </c>
      <c r="D134" s="655"/>
      <c r="E134" s="655"/>
      <c r="F134" s="655"/>
      <c r="G134" s="655"/>
      <c r="H134" s="241" t="s">
        <v>97</v>
      </c>
      <c r="I134" s="243">
        <v>2</v>
      </c>
      <c r="J134" s="242"/>
      <c r="K134" s="243">
        <v>2</v>
      </c>
      <c r="L134" s="244"/>
      <c r="M134" s="242"/>
      <c r="N134" s="244"/>
      <c r="O134" s="242"/>
      <c r="P134" s="258">
        <v>214.02</v>
      </c>
      <c r="GO134" s="226"/>
      <c r="GP134" s="235"/>
      <c r="GQ134" s="235"/>
      <c r="GR134" s="235"/>
      <c r="GS134" s="235"/>
      <c r="GT134" s="235"/>
      <c r="GV134" s="188"/>
      <c r="GW134" s="188"/>
      <c r="GX134" s="188"/>
      <c r="GY134" s="235"/>
      <c r="GZ134" s="188" t="s">
        <v>159</v>
      </c>
      <c r="HA134" s="188"/>
      <c r="HB134" s="235"/>
    </row>
    <row r="135" spans="1:226" s="76" customFormat="1" ht="15" x14ac:dyDescent="0.25">
      <c r="A135" s="254"/>
      <c r="B135" s="240"/>
      <c r="C135" s="655" t="s">
        <v>96</v>
      </c>
      <c r="D135" s="655"/>
      <c r="E135" s="655"/>
      <c r="F135" s="655"/>
      <c r="G135" s="655"/>
      <c r="H135" s="241"/>
      <c r="I135" s="242"/>
      <c r="J135" s="242"/>
      <c r="K135" s="242"/>
      <c r="L135" s="244"/>
      <c r="M135" s="242"/>
      <c r="N135" s="244"/>
      <c r="O135" s="242"/>
      <c r="P135" s="245">
        <v>13424.79</v>
      </c>
      <c r="GO135" s="226"/>
      <c r="GP135" s="235"/>
      <c r="GQ135" s="235"/>
      <c r="GR135" s="235"/>
      <c r="GS135" s="235"/>
      <c r="GT135" s="235"/>
      <c r="GV135" s="188"/>
      <c r="GW135" s="188"/>
      <c r="GX135" s="188"/>
      <c r="GY135" s="235"/>
      <c r="GZ135" s="188"/>
      <c r="HA135" s="188" t="s">
        <v>96</v>
      </c>
      <c r="HB135" s="235"/>
    </row>
    <row r="136" spans="1:226" s="76" customFormat="1" ht="15" x14ac:dyDescent="0.25">
      <c r="A136" s="254"/>
      <c r="B136" s="240" t="s">
        <v>478</v>
      </c>
      <c r="C136" s="655" t="s">
        <v>479</v>
      </c>
      <c r="D136" s="655"/>
      <c r="E136" s="655"/>
      <c r="F136" s="655"/>
      <c r="G136" s="655"/>
      <c r="H136" s="241" t="s">
        <v>97</v>
      </c>
      <c r="I136" s="243">
        <v>126</v>
      </c>
      <c r="J136" s="242"/>
      <c r="K136" s="243">
        <v>126</v>
      </c>
      <c r="L136" s="244"/>
      <c r="M136" s="242"/>
      <c r="N136" s="244"/>
      <c r="O136" s="242"/>
      <c r="P136" s="245">
        <v>16915.240000000002</v>
      </c>
      <c r="GO136" s="226"/>
      <c r="GP136" s="235"/>
      <c r="GQ136" s="235"/>
      <c r="GR136" s="235"/>
      <c r="GS136" s="235"/>
      <c r="GT136" s="235"/>
      <c r="GV136" s="188"/>
      <c r="GW136" s="188"/>
      <c r="GX136" s="188"/>
      <c r="GY136" s="235"/>
      <c r="GZ136" s="188"/>
      <c r="HA136" s="188" t="s">
        <v>479</v>
      </c>
      <c r="HB136" s="235"/>
    </row>
    <row r="137" spans="1:226" s="76" customFormat="1" ht="15" x14ac:dyDescent="0.25">
      <c r="A137" s="254"/>
      <c r="B137" s="240" t="s">
        <v>480</v>
      </c>
      <c r="C137" s="655" t="s">
        <v>481</v>
      </c>
      <c r="D137" s="655"/>
      <c r="E137" s="655"/>
      <c r="F137" s="655"/>
      <c r="G137" s="655"/>
      <c r="H137" s="241" t="s">
        <v>97</v>
      </c>
      <c r="I137" s="243">
        <v>68</v>
      </c>
      <c r="J137" s="242"/>
      <c r="K137" s="243">
        <v>68</v>
      </c>
      <c r="L137" s="244"/>
      <c r="M137" s="242"/>
      <c r="N137" s="244"/>
      <c r="O137" s="242"/>
      <c r="P137" s="245">
        <v>9128.86</v>
      </c>
      <c r="GO137" s="226"/>
      <c r="GP137" s="235"/>
      <c r="GQ137" s="235"/>
      <c r="GR137" s="235"/>
      <c r="GS137" s="235"/>
      <c r="GT137" s="235"/>
      <c r="GV137" s="188"/>
      <c r="GW137" s="188"/>
      <c r="GX137" s="188"/>
      <c r="GY137" s="235"/>
      <c r="GZ137" s="188"/>
      <c r="HA137" s="188" t="s">
        <v>481</v>
      </c>
      <c r="HB137" s="235"/>
    </row>
    <row r="138" spans="1:226" s="76" customFormat="1" ht="15" x14ac:dyDescent="0.25">
      <c r="A138" s="271"/>
      <c r="B138" s="272"/>
      <c r="C138" s="654" t="s">
        <v>98</v>
      </c>
      <c r="D138" s="654"/>
      <c r="E138" s="654"/>
      <c r="F138" s="654"/>
      <c r="G138" s="654"/>
      <c r="H138" s="229"/>
      <c r="I138" s="230"/>
      <c r="J138" s="230"/>
      <c r="K138" s="230"/>
      <c r="L138" s="232"/>
      <c r="M138" s="230"/>
      <c r="N138" s="269">
        <v>52565.91</v>
      </c>
      <c r="O138" s="230"/>
      <c r="P138" s="270">
        <v>41001.410000000003</v>
      </c>
      <c r="GO138" s="226"/>
      <c r="GP138" s="235"/>
      <c r="GQ138" s="235"/>
      <c r="GR138" s="235"/>
      <c r="GS138" s="235"/>
      <c r="GT138" s="235"/>
      <c r="GV138" s="188"/>
      <c r="GW138" s="188"/>
      <c r="GX138" s="188"/>
      <c r="GY138" s="235"/>
      <c r="GZ138" s="188"/>
      <c r="HA138" s="188"/>
      <c r="HB138" s="235" t="s">
        <v>98</v>
      </c>
    </row>
    <row r="139" spans="1:226" s="76" customFormat="1" ht="33.75" x14ac:dyDescent="0.25">
      <c r="A139" s="227" t="s">
        <v>104</v>
      </c>
      <c r="B139" s="228" t="s">
        <v>482</v>
      </c>
      <c r="C139" s="651" t="s">
        <v>483</v>
      </c>
      <c r="D139" s="651"/>
      <c r="E139" s="651"/>
      <c r="F139" s="651"/>
      <c r="G139" s="651"/>
      <c r="H139" s="229" t="s">
        <v>163</v>
      </c>
      <c r="I139" s="230">
        <v>79.56</v>
      </c>
      <c r="J139" s="231">
        <v>1</v>
      </c>
      <c r="K139" s="321">
        <v>79.56</v>
      </c>
      <c r="L139" s="232"/>
      <c r="M139" s="230"/>
      <c r="N139" s="331">
        <v>231.59</v>
      </c>
      <c r="O139" s="230"/>
      <c r="P139" s="270">
        <v>18425.3</v>
      </c>
      <c r="GO139" s="226"/>
      <c r="GP139" s="235" t="s">
        <v>483</v>
      </c>
      <c r="GQ139" s="235" t="s">
        <v>52</v>
      </c>
      <c r="GR139" s="235" t="s">
        <v>52</v>
      </c>
      <c r="GS139" s="235" t="s">
        <v>52</v>
      </c>
      <c r="GT139" s="235" t="s">
        <v>52</v>
      </c>
      <c r="GV139" s="188"/>
      <c r="GW139" s="188"/>
      <c r="GX139" s="188"/>
      <c r="GY139" s="235"/>
      <c r="GZ139" s="188"/>
      <c r="HA139" s="188"/>
      <c r="HB139" s="235"/>
    </row>
    <row r="140" spans="1:226" s="76" customFormat="1" ht="15" x14ac:dyDescent="0.25">
      <c r="A140" s="271"/>
      <c r="B140" s="272"/>
      <c r="C140" s="652" t="s">
        <v>201</v>
      </c>
      <c r="D140" s="652"/>
      <c r="E140" s="652"/>
      <c r="F140" s="652"/>
      <c r="G140" s="652"/>
      <c r="H140" s="652"/>
      <c r="I140" s="652"/>
      <c r="J140" s="652"/>
      <c r="K140" s="652"/>
      <c r="L140" s="652"/>
      <c r="M140" s="652"/>
      <c r="N140" s="652"/>
      <c r="O140" s="652"/>
      <c r="P140" s="653"/>
      <c r="GO140" s="226"/>
      <c r="GP140" s="235"/>
      <c r="GQ140" s="235"/>
      <c r="GR140" s="235"/>
      <c r="GS140" s="235"/>
      <c r="GT140" s="235"/>
      <c r="GV140" s="188"/>
      <c r="GW140" s="188"/>
      <c r="GX140" s="188"/>
      <c r="GY140" s="235"/>
      <c r="GZ140" s="188"/>
      <c r="HA140" s="188"/>
      <c r="HB140" s="235"/>
      <c r="HC140" s="238" t="s">
        <v>201</v>
      </c>
      <c r="HD140" s="238" t="s">
        <v>52</v>
      </c>
      <c r="HE140" s="238" t="s">
        <v>52</v>
      </c>
      <c r="HF140" s="238" t="s">
        <v>52</v>
      </c>
      <c r="HG140" s="238" t="s">
        <v>52</v>
      </c>
      <c r="HH140" s="238" t="s">
        <v>52</v>
      </c>
      <c r="HI140" s="238" t="s">
        <v>52</v>
      </c>
      <c r="HJ140" s="238" t="s">
        <v>52</v>
      </c>
      <c r="HK140" s="238" t="s">
        <v>52</v>
      </c>
      <c r="HL140" s="238" t="s">
        <v>52</v>
      </c>
      <c r="HM140" s="238" t="s">
        <v>52</v>
      </c>
      <c r="HN140" s="238" t="s">
        <v>52</v>
      </c>
      <c r="HO140" s="238" t="s">
        <v>52</v>
      </c>
      <c r="HP140" s="238" t="s">
        <v>52</v>
      </c>
    </row>
    <row r="141" spans="1:226" s="76" customFormat="1" ht="15" x14ac:dyDescent="0.25">
      <c r="A141" s="322"/>
      <c r="B141" s="323"/>
      <c r="C141" s="652" t="s">
        <v>484</v>
      </c>
      <c r="D141" s="652"/>
      <c r="E141" s="652"/>
      <c r="F141" s="652"/>
      <c r="G141" s="652"/>
      <c r="H141" s="652"/>
      <c r="I141" s="652"/>
      <c r="J141" s="652"/>
      <c r="K141" s="652"/>
      <c r="L141" s="652"/>
      <c r="M141" s="652"/>
      <c r="N141" s="652"/>
      <c r="O141" s="652"/>
      <c r="P141" s="653"/>
      <c r="GO141" s="226"/>
      <c r="GP141" s="235"/>
      <c r="GQ141" s="235"/>
      <c r="GR141" s="235"/>
      <c r="GS141" s="235"/>
      <c r="GT141" s="235"/>
      <c r="GV141" s="188"/>
      <c r="GW141" s="188"/>
      <c r="GX141" s="188"/>
      <c r="GY141" s="235"/>
      <c r="GZ141" s="188"/>
      <c r="HA141" s="188"/>
      <c r="HB141" s="235"/>
      <c r="HQ141" s="238" t="s">
        <v>484</v>
      </c>
    </row>
    <row r="142" spans="1:226" s="76" customFormat="1" ht="15" x14ac:dyDescent="0.25">
      <c r="A142" s="271"/>
      <c r="B142" s="272"/>
      <c r="C142" s="654" t="s">
        <v>98</v>
      </c>
      <c r="D142" s="654"/>
      <c r="E142" s="654"/>
      <c r="F142" s="654"/>
      <c r="G142" s="654"/>
      <c r="H142" s="229"/>
      <c r="I142" s="230"/>
      <c r="J142" s="230"/>
      <c r="K142" s="230"/>
      <c r="L142" s="232"/>
      <c r="M142" s="230"/>
      <c r="N142" s="232"/>
      <c r="O142" s="230"/>
      <c r="P142" s="270">
        <v>18425.3</v>
      </c>
      <c r="GO142" s="226"/>
      <c r="GP142" s="235"/>
      <c r="GQ142" s="235"/>
      <c r="GR142" s="235"/>
      <c r="GS142" s="235"/>
      <c r="GT142" s="235"/>
      <c r="GV142" s="188"/>
      <c r="GW142" s="188"/>
      <c r="GX142" s="188"/>
      <c r="GY142" s="235"/>
      <c r="GZ142" s="188"/>
      <c r="HA142" s="188"/>
      <c r="HB142" s="235" t="s">
        <v>98</v>
      </c>
    </row>
    <row r="143" spans="1:226" s="76" customFormat="1" ht="1.5" customHeight="1" x14ac:dyDescent="0.25">
      <c r="A143" s="273"/>
      <c r="B143" s="274"/>
      <c r="C143" s="274"/>
      <c r="D143" s="274"/>
      <c r="E143" s="274"/>
      <c r="F143" s="275"/>
      <c r="G143" s="275"/>
      <c r="H143" s="275"/>
      <c r="I143" s="275"/>
      <c r="J143" s="276"/>
      <c r="K143" s="275"/>
      <c r="L143" s="276"/>
      <c r="M143" s="277"/>
      <c r="N143" s="276"/>
      <c r="O143" s="278"/>
      <c r="P143" s="279"/>
      <c r="Q143" s="280"/>
      <c r="R143" s="281"/>
      <c r="GO143" s="226"/>
      <c r="GP143" s="235"/>
      <c r="GQ143" s="235"/>
      <c r="GR143" s="235"/>
      <c r="GS143" s="235"/>
      <c r="GT143" s="235"/>
      <c r="GV143" s="188"/>
      <c r="GW143" s="188"/>
      <c r="GX143" s="188"/>
      <c r="GY143" s="235"/>
      <c r="GZ143" s="188"/>
      <c r="HA143" s="188"/>
      <c r="HB143" s="235"/>
    </row>
    <row r="144" spans="1:226" s="76" customFormat="1" ht="15" x14ac:dyDescent="0.25">
      <c r="A144" s="268"/>
      <c r="B144" s="282"/>
      <c r="C144" s="650" t="s">
        <v>485</v>
      </c>
      <c r="D144" s="650"/>
      <c r="E144" s="650"/>
      <c r="F144" s="650"/>
      <c r="G144" s="650"/>
      <c r="H144" s="650"/>
      <c r="I144" s="650"/>
      <c r="J144" s="650"/>
      <c r="K144" s="650"/>
      <c r="L144" s="650"/>
      <c r="M144" s="650"/>
      <c r="N144" s="650"/>
      <c r="O144" s="650"/>
      <c r="P144" s="283"/>
      <c r="Q144" s="280"/>
      <c r="R144" s="281"/>
      <c r="GO144" s="226"/>
      <c r="GP144" s="235"/>
      <c r="GQ144" s="235"/>
      <c r="GR144" s="235"/>
      <c r="GS144" s="235"/>
      <c r="GT144" s="235"/>
      <c r="GV144" s="188"/>
      <c r="GW144" s="188"/>
      <c r="GX144" s="188"/>
      <c r="GY144" s="235"/>
      <c r="GZ144" s="188"/>
      <c r="HA144" s="188"/>
      <c r="HB144" s="235"/>
      <c r="HR144" s="284" t="s">
        <v>485</v>
      </c>
    </row>
    <row r="145" spans="1:227" s="76" customFormat="1" ht="15" x14ac:dyDescent="0.25">
      <c r="A145" s="268"/>
      <c r="B145" s="237"/>
      <c r="C145" s="648" t="s">
        <v>113</v>
      </c>
      <c r="D145" s="648"/>
      <c r="E145" s="648"/>
      <c r="F145" s="648"/>
      <c r="G145" s="648"/>
      <c r="H145" s="648"/>
      <c r="I145" s="648"/>
      <c r="J145" s="648"/>
      <c r="K145" s="648"/>
      <c r="L145" s="648"/>
      <c r="M145" s="648"/>
      <c r="N145" s="648"/>
      <c r="O145" s="648"/>
      <c r="P145" s="285">
        <v>36709.69</v>
      </c>
      <c r="Q145" s="280"/>
      <c r="R145" s="281"/>
      <c r="GO145" s="226"/>
      <c r="GP145" s="235"/>
      <c r="GQ145" s="235"/>
      <c r="GR145" s="235"/>
      <c r="GS145" s="235"/>
      <c r="GT145" s="235"/>
      <c r="GV145" s="188"/>
      <c r="GW145" s="188"/>
      <c r="GX145" s="188"/>
      <c r="GY145" s="235"/>
      <c r="GZ145" s="188"/>
      <c r="HA145" s="188"/>
      <c r="HB145" s="235"/>
      <c r="HR145" s="284"/>
      <c r="HS145" s="286" t="s">
        <v>113</v>
      </c>
    </row>
    <row r="146" spans="1:227" s="76" customFormat="1" ht="15" x14ac:dyDescent="0.25">
      <c r="A146" s="268"/>
      <c r="B146" s="237"/>
      <c r="C146" s="648" t="s">
        <v>105</v>
      </c>
      <c r="D146" s="648"/>
      <c r="E146" s="648"/>
      <c r="F146" s="648"/>
      <c r="G146" s="648"/>
      <c r="H146" s="648"/>
      <c r="I146" s="648"/>
      <c r="J146" s="648"/>
      <c r="K146" s="648"/>
      <c r="L146" s="648"/>
      <c r="M146" s="648"/>
      <c r="N146" s="648"/>
      <c r="O146" s="648"/>
      <c r="P146" s="287"/>
      <c r="Q146" s="280"/>
      <c r="R146" s="281"/>
      <c r="GO146" s="226"/>
      <c r="GP146" s="235"/>
      <c r="GQ146" s="235"/>
      <c r="GR146" s="235"/>
      <c r="GS146" s="235"/>
      <c r="GT146" s="235"/>
      <c r="GV146" s="188"/>
      <c r="GW146" s="188"/>
      <c r="GX146" s="188"/>
      <c r="GY146" s="235"/>
      <c r="GZ146" s="188"/>
      <c r="HA146" s="188"/>
      <c r="HB146" s="235"/>
      <c r="HR146" s="284"/>
      <c r="HS146" s="286" t="s">
        <v>105</v>
      </c>
    </row>
    <row r="147" spans="1:227" s="76" customFormat="1" ht="15" x14ac:dyDescent="0.25">
      <c r="A147" s="268"/>
      <c r="B147" s="237"/>
      <c r="C147" s="648" t="s">
        <v>106</v>
      </c>
      <c r="D147" s="648"/>
      <c r="E147" s="648"/>
      <c r="F147" s="648"/>
      <c r="G147" s="648"/>
      <c r="H147" s="648"/>
      <c r="I147" s="648"/>
      <c r="J147" s="648"/>
      <c r="K147" s="648"/>
      <c r="L147" s="648"/>
      <c r="M147" s="648"/>
      <c r="N147" s="648"/>
      <c r="O147" s="648"/>
      <c r="P147" s="285">
        <v>15444.6</v>
      </c>
      <c r="Q147" s="280"/>
      <c r="R147" s="281"/>
      <c r="GO147" s="226"/>
      <c r="GP147" s="235"/>
      <c r="GQ147" s="235"/>
      <c r="GR147" s="235"/>
      <c r="GS147" s="235"/>
      <c r="GT147" s="235"/>
      <c r="GV147" s="188"/>
      <c r="GW147" s="188"/>
      <c r="GX147" s="188"/>
      <c r="GY147" s="235"/>
      <c r="GZ147" s="188"/>
      <c r="HA147" s="188"/>
      <c r="HB147" s="235"/>
      <c r="HR147" s="284"/>
      <c r="HS147" s="286" t="s">
        <v>106</v>
      </c>
    </row>
    <row r="148" spans="1:227" s="76" customFormat="1" ht="15" x14ac:dyDescent="0.25">
      <c r="A148" s="268"/>
      <c r="B148" s="237"/>
      <c r="C148" s="648" t="s">
        <v>107</v>
      </c>
      <c r="D148" s="648"/>
      <c r="E148" s="648"/>
      <c r="F148" s="648"/>
      <c r="G148" s="648"/>
      <c r="H148" s="648"/>
      <c r="I148" s="648"/>
      <c r="J148" s="648"/>
      <c r="K148" s="648"/>
      <c r="L148" s="648"/>
      <c r="M148" s="648"/>
      <c r="N148" s="648"/>
      <c r="O148" s="648"/>
      <c r="P148" s="332">
        <v>793.98</v>
      </c>
      <c r="Q148" s="280"/>
      <c r="R148" s="281"/>
      <c r="GO148" s="226"/>
      <c r="GP148" s="235"/>
      <c r="GQ148" s="235"/>
      <c r="GR148" s="235"/>
      <c r="GS148" s="235"/>
      <c r="GT148" s="235"/>
      <c r="GV148" s="188"/>
      <c r="GW148" s="188"/>
      <c r="GX148" s="188"/>
      <c r="GY148" s="235"/>
      <c r="GZ148" s="188"/>
      <c r="HA148" s="188"/>
      <c r="HB148" s="235"/>
      <c r="HR148" s="284"/>
      <c r="HS148" s="286" t="s">
        <v>107</v>
      </c>
    </row>
    <row r="149" spans="1:227" s="76" customFormat="1" ht="15" x14ac:dyDescent="0.25">
      <c r="A149" s="268"/>
      <c r="B149" s="237"/>
      <c r="C149" s="648" t="s">
        <v>108</v>
      </c>
      <c r="D149" s="648"/>
      <c r="E149" s="648"/>
      <c r="F149" s="648"/>
      <c r="G149" s="648"/>
      <c r="H149" s="648"/>
      <c r="I149" s="648"/>
      <c r="J149" s="648"/>
      <c r="K149" s="648"/>
      <c r="L149" s="648"/>
      <c r="M149" s="648"/>
      <c r="N149" s="648"/>
      <c r="O149" s="648"/>
      <c r="P149" s="332">
        <v>469.3</v>
      </c>
      <c r="Q149" s="280"/>
      <c r="R149" s="281"/>
      <c r="GO149" s="226"/>
      <c r="GP149" s="235"/>
      <c r="GQ149" s="235"/>
      <c r="GR149" s="235"/>
      <c r="GS149" s="235"/>
      <c r="GT149" s="235"/>
      <c r="GV149" s="188"/>
      <c r="GW149" s="188"/>
      <c r="GX149" s="188"/>
      <c r="GY149" s="235"/>
      <c r="GZ149" s="188"/>
      <c r="HA149" s="188"/>
      <c r="HB149" s="235"/>
      <c r="HR149" s="284"/>
      <c r="HS149" s="286" t="s">
        <v>108</v>
      </c>
    </row>
    <row r="150" spans="1:227" s="76" customFormat="1" ht="15" x14ac:dyDescent="0.25">
      <c r="A150" s="268"/>
      <c r="B150" s="237"/>
      <c r="C150" s="648" t="s">
        <v>109</v>
      </c>
      <c r="D150" s="648"/>
      <c r="E150" s="648"/>
      <c r="F150" s="648"/>
      <c r="G150" s="648"/>
      <c r="H150" s="648"/>
      <c r="I150" s="648"/>
      <c r="J150" s="648"/>
      <c r="K150" s="648"/>
      <c r="L150" s="648"/>
      <c r="M150" s="648"/>
      <c r="N150" s="648"/>
      <c r="O150" s="648"/>
      <c r="P150" s="285">
        <v>20001.810000000001</v>
      </c>
      <c r="Q150" s="280"/>
      <c r="R150" s="281"/>
      <c r="GO150" s="226"/>
      <c r="GP150" s="235"/>
      <c r="GQ150" s="235"/>
      <c r="GR150" s="235"/>
      <c r="GS150" s="235"/>
      <c r="GT150" s="235"/>
      <c r="GV150" s="188"/>
      <c r="GW150" s="188"/>
      <c r="GX150" s="188"/>
      <c r="GY150" s="235"/>
      <c r="GZ150" s="188"/>
      <c r="HA150" s="188"/>
      <c r="HB150" s="235"/>
      <c r="HR150" s="284"/>
      <c r="HS150" s="286" t="s">
        <v>109</v>
      </c>
    </row>
    <row r="151" spans="1:227" s="76" customFormat="1" ht="15" x14ac:dyDescent="0.25">
      <c r="A151" s="268"/>
      <c r="B151" s="237"/>
      <c r="C151" s="648" t="s">
        <v>172</v>
      </c>
      <c r="D151" s="648"/>
      <c r="E151" s="648"/>
      <c r="F151" s="648"/>
      <c r="G151" s="648"/>
      <c r="H151" s="648"/>
      <c r="I151" s="648"/>
      <c r="J151" s="648"/>
      <c r="K151" s="648"/>
      <c r="L151" s="648"/>
      <c r="M151" s="648"/>
      <c r="N151" s="648"/>
      <c r="O151" s="648"/>
      <c r="P151" s="285">
        <v>66414.52</v>
      </c>
      <c r="Q151" s="280"/>
      <c r="R151" s="281"/>
      <c r="GO151" s="226"/>
      <c r="GP151" s="235"/>
      <c r="GQ151" s="235"/>
      <c r="GR151" s="235"/>
      <c r="GS151" s="235"/>
      <c r="GT151" s="235"/>
      <c r="GV151" s="188"/>
      <c r="GW151" s="188"/>
      <c r="GX151" s="188"/>
      <c r="GY151" s="235"/>
      <c r="GZ151" s="188"/>
      <c r="HA151" s="188"/>
      <c r="HB151" s="235"/>
      <c r="HR151" s="284"/>
      <c r="HS151" s="286" t="s">
        <v>172</v>
      </c>
    </row>
    <row r="152" spans="1:227" s="76" customFormat="1" ht="15" x14ac:dyDescent="0.25">
      <c r="A152" s="268"/>
      <c r="B152" s="237"/>
      <c r="C152" s="648" t="s">
        <v>105</v>
      </c>
      <c r="D152" s="648"/>
      <c r="E152" s="648"/>
      <c r="F152" s="648"/>
      <c r="G152" s="648"/>
      <c r="H152" s="648"/>
      <c r="I152" s="648"/>
      <c r="J152" s="648"/>
      <c r="K152" s="648"/>
      <c r="L152" s="648"/>
      <c r="M152" s="648"/>
      <c r="N152" s="648"/>
      <c r="O152" s="648"/>
      <c r="P152" s="287"/>
      <c r="Q152" s="280"/>
      <c r="R152" s="281"/>
      <c r="GO152" s="226"/>
      <c r="GP152" s="235"/>
      <c r="GQ152" s="235"/>
      <c r="GR152" s="235"/>
      <c r="GS152" s="235"/>
      <c r="GT152" s="235"/>
      <c r="GV152" s="188"/>
      <c r="GW152" s="188"/>
      <c r="GX152" s="188"/>
      <c r="GY152" s="235"/>
      <c r="GZ152" s="188"/>
      <c r="HA152" s="188"/>
      <c r="HB152" s="235"/>
      <c r="HR152" s="284"/>
      <c r="HS152" s="286" t="s">
        <v>105</v>
      </c>
    </row>
    <row r="153" spans="1:227" s="76" customFormat="1" ht="15" x14ac:dyDescent="0.25">
      <c r="A153" s="268"/>
      <c r="B153" s="237"/>
      <c r="C153" s="648" t="s">
        <v>166</v>
      </c>
      <c r="D153" s="648"/>
      <c r="E153" s="648"/>
      <c r="F153" s="648"/>
      <c r="G153" s="648"/>
      <c r="H153" s="648"/>
      <c r="I153" s="648"/>
      <c r="J153" s="648"/>
      <c r="K153" s="648"/>
      <c r="L153" s="648"/>
      <c r="M153" s="648"/>
      <c r="N153" s="648"/>
      <c r="O153" s="648"/>
      <c r="P153" s="285">
        <v>15444.6</v>
      </c>
      <c r="Q153" s="280"/>
      <c r="R153" s="281"/>
      <c r="GO153" s="226"/>
      <c r="GP153" s="235"/>
      <c r="GQ153" s="235"/>
      <c r="GR153" s="235"/>
      <c r="GS153" s="235"/>
      <c r="GT153" s="235"/>
      <c r="GV153" s="188"/>
      <c r="GW153" s="188"/>
      <c r="GX153" s="188"/>
      <c r="GY153" s="235"/>
      <c r="GZ153" s="188"/>
      <c r="HA153" s="188"/>
      <c r="HB153" s="235"/>
      <c r="HR153" s="284"/>
      <c r="HS153" s="286" t="s">
        <v>166</v>
      </c>
    </row>
    <row r="154" spans="1:227" s="76" customFormat="1" ht="15" x14ac:dyDescent="0.25">
      <c r="A154" s="268"/>
      <c r="B154" s="237"/>
      <c r="C154" s="648" t="s">
        <v>167</v>
      </c>
      <c r="D154" s="648"/>
      <c r="E154" s="648"/>
      <c r="F154" s="648"/>
      <c r="G154" s="648"/>
      <c r="H154" s="648"/>
      <c r="I154" s="648"/>
      <c r="J154" s="648"/>
      <c r="K154" s="648"/>
      <c r="L154" s="648"/>
      <c r="M154" s="648"/>
      <c r="N154" s="648"/>
      <c r="O154" s="648"/>
      <c r="P154" s="332">
        <v>793.98</v>
      </c>
      <c r="Q154" s="280"/>
      <c r="R154" s="281"/>
      <c r="GO154" s="226"/>
      <c r="GP154" s="235"/>
      <c r="GQ154" s="235"/>
      <c r="GR154" s="235"/>
      <c r="GS154" s="235"/>
      <c r="GT154" s="235"/>
      <c r="GV154" s="188"/>
      <c r="GW154" s="188"/>
      <c r="GX154" s="188"/>
      <c r="GY154" s="235"/>
      <c r="GZ154" s="188"/>
      <c r="HA154" s="188"/>
      <c r="HB154" s="235"/>
      <c r="HR154" s="284"/>
      <c r="HS154" s="286" t="s">
        <v>167</v>
      </c>
    </row>
    <row r="155" spans="1:227" s="76" customFormat="1" ht="15" x14ac:dyDescent="0.25">
      <c r="A155" s="268"/>
      <c r="B155" s="237"/>
      <c r="C155" s="648" t="s">
        <v>168</v>
      </c>
      <c r="D155" s="648"/>
      <c r="E155" s="648"/>
      <c r="F155" s="648"/>
      <c r="G155" s="648"/>
      <c r="H155" s="648"/>
      <c r="I155" s="648"/>
      <c r="J155" s="648"/>
      <c r="K155" s="648"/>
      <c r="L155" s="648"/>
      <c r="M155" s="648"/>
      <c r="N155" s="648"/>
      <c r="O155" s="648"/>
      <c r="P155" s="332">
        <v>469.3</v>
      </c>
      <c r="Q155" s="280"/>
      <c r="R155" s="281"/>
      <c r="GO155" s="226"/>
      <c r="GP155" s="235"/>
      <c r="GQ155" s="235"/>
      <c r="GR155" s="235"/>
      <c r="GS155" s="235"/>
      <c r="GT155" s="235"/>
      <c r="GV155" s="188"/>
      <c r="GW155" s="188"/>
      <c r="GX155" s="188"/>
      <c r="GY155" s="235"/>
      <c r="GZ155" s="188"/>
      <c r="HA155" s="188"/>
      <c r="HB155" s="235"/>
      <c r="HR155" s="284"/>
      <c r="HS155" s="286" t="s">
        <v>168</v>
      </c>
    </row>
    <row r="156" spans="1:227" s="76" customFormat="1" ht="15" x14ac:dyDescent="0.25">
      <c r="A156" s="268"/>
      <c r="B156" s="237"/>
      <c r="C156" s="648" t="s">
        <v>169</v>
      </c>
      <c r="D156" s="648"/>
      <c r="E156" s="648"/>
      <c r="F156" s="648"/>
      <c r="G156" s="648"/>
      <c r="H156" s="648"/>
      <c r="I156" s="648"/>
      <c r="J156" s="648"/>
      <c r="K156" s="648"/>
      <c r="L156" s="648"/>
      <c r="M156" s="648"/>
      <c r="N156" s="648"/>
      <c r="O156" s="648"/>
      <c r="P156" s="285">
        <v>20001.810000000001</v>
      </c>
      <c r="Q156" s="280"/>
      <c r="R156" s="281"/>
      <c r="GO156" s="226"/>
      <c r="GP156" s="235"/>
      <c r="GQ156" s="235"/>
      <c r="GR156" s="235"/>
      <c r="GS156" s="235"/>
      <c r="GT156" s="235"/>
      <c r="GV156" s="188"/>
      <c r="GW156" s="188"/>
      <c r="GX156" s="188"/>
      <c r="GY156" s="235"/>
      <c r="GZ156" s="188"/>
      <c r="HA156" s="188"/>
      <c r="HB156" s="235"/>
      <c r="HR156" s="284"/>
      <c r="HS156" s="286" t="s">
        <v>169</v>
      </c>
    </row>
    <row r="157" spans="1:227" s="76" customFormat="1" ht="15" x14ac:dyDescent="0.25">
      <c r="A157" s="268"/>
      <c r="B157" s="237"/>
      <c r="C157" s="648" t="s">
        <v>170</v>
      </c>
      <c r="D157" s="648"/>
      <c r="E157" s="648"/>
      <c r="F157" s="648"/>
      <c r="G157" s="648"/>
      <c r="H157" s="648"/>
      <c r="I157" s="648"/>
      <c r="J157" s="648"/>
      <c r="K157" s="648"/>
      <c r="L157" s="648"/>
      <c r="M157" s="648"/>
      <c r="N157" s="648"/>
      <c r="O157" s="648"/>
      <c r="P157" s="285">
        <v>19316.169999999998</v>
      </c>
      <c r="Q157" s="280"/>
      <c r="R157" s="281"/>
      <c r="GO157" s="226"/>
      <c r="GP157" s="235"/>
      <c r="GQ157" s="235"/>
      <c r="GR157" s="235"/>
      <c r="GS157" s="235"/>
      <c r="GT157" s="235"/>
      <c r="GV157" s="188"/>
      <c r="GW157" s="188"/>
      <c r="GX157" s="188"/>
      <c r="GY157" s="235"/>
      <c r="GZ157" s="188"/>
      <c r="HA157" s="188"/>
      <c r="HB157" s="235"/>
      <c r="HR157" s="284"/>
      <c r="HS157" s="286" t="s">
        <v>170</v>
      </c>
    </row>
    <row r="158" spans="1:227" s="76" customFormat="1" ht="15" x14ac:dyDescent="0.25">
      <c r="A158" s="268"/>
      <c r="B158" s="237"/>
      <c r="C158" s="648" t="s">
        <v>171</v>
      </c>
      <c r="D158" s="648"/>
      <c r="E158" s="648"/>
      <c r="F158" s="648"/>
      <c r="G158" s="648"/>
      <c r="H158" s="648"/>
      <c r="I158" s="648"/>
      <c r="J158" s="648"/>
      <c r="K158" s="648"/>
      <c r="L158" s="648"/>
      <c r="M158" s="648"/>
      <c r="N158" s="648"/>
      <c r="O158" s="648"/>
      <c r="P158" s="285">
        <v>10388.66</v>
      </c>
      <c r="Q158" s="280"/>
      <c r="R158" s="281"/>
      <c r="GO158" s="226"/>
      <c r="GP158" s="235"/>
      <c r="GQ158" s="235"/>
      <c r="GR158" s="235"/>
      <c r="GS158" s="235"/>
      <c r="GT158" s="235"/>
      <c r="GV158" s="188"/>
      <c r="GW158" s="188"/>
      <c r="GX158" s="188"/>
      <c r="GY158" s="235"/>
      <c r="GZ158" s="188"/>
      <c r="HA158" s="188"/>
      <c r="HB158" s="235"/>
      <c r="HR158" s="284"/>
      <c r="HS158" s="286" t="s">
        <v>171</v>
      </c>
    </row>
    <row r="159" spans="1:227" s="76" customFormat="1" ht="15" x14ac:dyDescent="0.25">
      <c r="A159" s="268"/>
      <c r="B159" s="237"/>
      <c r="C159" s="648" t="s">
        <v>114</v>
      </c>
      <c r="D159" s="648"/>
      <c r="E159" s="648"/>
      <c r="F159" s="648"/>
      <c r="G159" s="648"/>
      <c r="H159" s="648"/>
      <c r="I159" s="648"/>
      <c r="J159" s="648"/>
      <c r="K159" s="648"/>
      <c r="L159" s="648"/>
      <c r="M159" s="648"/>
      <c r="N159" s="648"/>
      <c r="O159" s="648"/>
      <c r="P159" s="285">
        <v>15913.9</v>
      </c>
      <c r="Q159" s="280"/>
      <c r="R159" s="281"/>
      <c r="GO159" s="226"/>
      <c r="GP159" s="235"/>
      <c r="GQ159" s="235"/>
      <c r="GR159" s="235"/>
      <c r="GS159" s="235"/>
      <c r="GT159" s="235"/>
      <c r="GV159" s="188"/>
      <c r="GW159" s="188"/>
      <c r="GX159" s="188"/>
      <c r="GY159" s="235"/>
      <c r="GZ159" s="188"/>
      <c r="HA159" s="188"/>
      <c r="HB159" s="235"/>
      <c r="HR159" s="284"/>
      <c r="HS159" s="286" t="s">
        <v>114</v>
      </c>
    </row>
    <row r="160" spans="1:227" s="76" customFormat="1" ht="15" x14ac:dyDescent="0.25">
      <c r="A160" s="268"/>
      <c r="B160" s="237"/>
      <c r="C160" s="648" t="s">
        <v>115</v>
      </c>
      <c r="D160" s="648"/>
      <c r="E160" s="648"/>
      <c r="F160" s="648"/>
      <c r="G160" s="648"/>
      <c r="H160" s="648"/>
      <c r="I160" s="648"/>
      <c r="J160" s="648"/>
      <c r="K160" s="648"/>
      <c r="L160" s="648"/>
      <c r="M160" s="648"/>
      <c r="N160" s="648"/>
      <c r="O160" s="648"/>
      <c r="P160" s="285">
        <v>19316.169999999998</v>
      </c>
      <c r="Q160" s="280"/>
      <c r="R160" s="281"/>
      <c r="GO160" s="226"/>
      <c r="GP160" s="235"/>
      <c r="GQ160" s="235"/>
      <c r="GR160" s="235"/>
      <c r="GS160" s="235"/>
      <c r="GT160" s="235"/>
      <c r="GV160" s="188"/>
      <c r="GW160" s="188"/>
      <c r="GX160" s="188"/>
      <c r="GY160" s="235"/>
      <c r="GZ160" s="188"/>
      <c r="HA160" s="188"/>
      <c r="HB160" s="235"/>
      <c r="HR160" s="284"/>
      <c r="HS160" s="286" t="s">
        <v>115</v>
      </c>
    </row>
    <row r="161" spans="1:229" s="76" customFormat="1" ht="15" x14ac:dyDescent="0.25">
      <c r="A161" s="268"/>
      <c r="B161" s="237"/>
      <c r="C161" s="648" t="s">
        <v>116</v>
      </c>
      <c r="D161" s="648"/>
      <c r="E161" s="648"/>
      <c r="F161" s="648"/>
      <c r="G161" s="648"/>
      <c r="H161" s="648"/>
      <c r="I161" s="648"/>
      <c r="J161" s="648"/>
      <c r="K161" s="648"/>
      <c r="L161" s="648"/>
      <c r="M161" s="648"/>
      <c r="N161" s="648"/>
      <c r="O161" s="648"/>
      <c r="P161" s="285">
        <v>10388.66</v>
      </c>
      <c r="Q161" s="280"/>
      <c r="R161" s="281"/>
      <c r="GO161" s="226"/>
      <c r="GP161" s="235"/>
      <c r="GQ161" s="235"/>
      <c r="GR161" s="235"/>
      <c r="GS161" s="235"/>
      <c r="GT161" s="235"/>
      <c r="GV161" s="188"/>
      <c r="GW161" s="188"/>
      <c r="GX161" s="188"/>
      <c r="GY161" s="235"/>
      <c r="GZ161" s="188"/>
      <c r="HA161" s="188"/>
      <c r="HB161" s="235"/>
      <c r="HR161" s="284"/>
      <c r="HS161" s="286" t="s">
        <v>116</v>
      </c>
    </row>
    <row r="162" spans="1:229" s="76" customFormat="1" ht="15" x14ac:dyDescent="0.25">
      <c r="A162" s="268"/>
      <c r="B162" s="282"/>
      <c r="C162" s="650" t="s">
        <v>486</v>
      </c>
      <c r="D162" s="650"/>
      <c r="E162" s="650"/>
      <c r="F162" s="650"/>
      <c r="G162" s="650"/>
      <c r="H162" s="650"/>
      <c r="I162" s="650"/>
      <c r="J162" s="650"/>
      <c r="K162" s="650"/>
      <c r="L162" s="650"/>
      <c r="M162" s="650"/>
      <c r="N162" s="650"/>
      <c r="O162" s="650"/>
      <c r="P162" s="288">
        <v>66414.52</v>
      </c>
      <c r="Q162" s="280"/>
      <c r="R162" s="281"/>
      <c r="GO162" s="226"/>
      <c r="GP162" s="235"/>
      <c r="GQ162" s="235"/>
      <c r="GR162" s="235"/>
      <c r="GS162" s="235"/>
      <c r="GT162" s="235"/>
      <c r="GV162" s="188"/>
      <c r="GW162" s="188"/>
      <c r="GX162" s="188"/>
      <c r="GY162" s="235"/>
      <c r="GZ162" s="188"/>
      <c r="HA162" s="188"/>
      <c r="HB162" s="235"/>
      <c r="HR162" s="284"/>
      <c r="HT162" s="284" t="s">
        <v>486</v>
      </c>
    </row>
    <row r="163" spans="1:229" s="76" customFormat="1" ht="15" x14ac:dyDescent="0.25">
      <c r="A163" s="268"/>
      <c r="B163" s="237"/>
      <c r="C163" s="648" t="s">
        <v>384</v>
      </c>
      <c r="D163" s="648"/>
      <c r="E163" s="648"/>
      <c r="F163" s="648"/>
      <c r="G163" s="648"/>
      <c r="H163" s="648"/>
      <c r="I163" s="648"/>
      <c r="J163" s="648"/>
      <c r="K163" s="648"/>
      <c r="L163" s="648"/>
      <c r="M163" s="648"/>
      <c r="N163" s="648"/>
      <c r="O163" s="648"/>
      <c r="P163" s="287"/>
      <c r="Q163" s="280"/>
      <c r="R163" s="281"/>
      <c r="GO163" s="226"/>
      <c r="GP163" s="235"/>
      <c r="GQ163" s="235"/>
      <c r="GR163" s="235"/>
      <c r="GS163" s="235"/>
      <c r="GT163" s="235"/>
      <c r="GV163" s="188"/>
      <c r="GW163" s="188"/>
      <c r="GX163" s="188"/>
      <c r="GY163" s="235"/>
      <c r="GZ163" s="188"/>
      <c r="HA163" s="188"/>
      <c r="HB163" s="235"/>
      <c r="HR163" s="284"/>
      <c r="HS163" s="286" t="s">
        <v>384</v>
      </c>
      <c r="HT163" s="284"/>
    </row>
    <row r="164" spans="1:229" s="76" customFormat="1" ht="15" x14ac:dyDescent="0.25">
      <c r="A164" s="268"/>
      <c r="B164" s="237"/>
      <c r="C164" s="648" t="s">
        <v>487</v>
      </c>
      <c r="D164" s="648"/>
      <c r="E164" s="648"/>
      <c r="F164" s="648"/>
      <c r="G164" s="648"/>
      <c r="H164" s="648"/>
      <c r="I164" s="648"/>
      <c r="J164" s="648"/>
      <c r="K164" s="648"/>
      <c r="L164" s="648"/>
      <c r="M164" s="648"/>
      <c r="N164" s="648"/>
      <c r="O164" s="648"/>
      <c r="P164" s="285">
        <v>18425.3</v>
      </c>
      <c r="Q164" s="280"/>
      <c r="R164" s="281"/>
      <c r="GO164" s="226"/>
      <c r="GP164" s="235"/>
      <c r="GQ164" s="235"/>
      <c r="GR164" s="235"/>
      <c r="GS164" s="235"/>
      <c r="GT164" s="235"/>
      <c r="GV164" s="188"/>
      <c r="GW164" s="188"/>
      <c r="GX164" s="188"/>
      <c r="GY164" s="235"/>
      <c r="GZ164" s="188"/>
      <c r="HA164" s="188"/>
      <c r="HB164" s="235"/>
      <c r="HR164" s="284"/>
      <c r="HS164" s="286" t="s">
        <v>487</v>
      </c>
      <c r="HT164" s="284"/>
    </row>
    <row r="165" spans="1:229" s="76" customFormat="1" ht="15" x14ac:dyDescent="0.25">
      <c r="A165" s="268"/>
      <c r="B165" s="237"/>
      <c r="C165" s="648" t="s">
        <v>385</v>
      </c>
      <c r="D165" s="648"/>
      <c r="E165" s="648"/>
      <c r="F165" s="648"/>
      <c r="G165" s="648"/>
      <c r="H165" s="648"/>
      <c r="I165" s="648"/>
      <c r="J165" s="648"/>
      <c r="K165" s="289" t="s">
        <v>488</v>
      </c>
      <c r="L165" s="290"/>
      <c r="M165" s="290"/>
      <c r="O165" s="291"/>
      <c r="P165" s="287"/>
      <c r="Q165" s="280"/>
      <c r="R165" s="281"/>
      <c r="GO165" s="226"/>
      <c r="GP165" s="235"/>
      <c r="GQ165" s="235"/>
      <c r="GR165" s="235"/>
      <c r="GS165" s="235"/>
      <c r="GT165" s="235"/>
      <c r="GV165" s="188"/>
      <c r="GW165" s="188"/>
      <c r="GX165" s="188"/>
      <c r="GY165" s="235"/>
      <c r="GZ165" s="188"/>
      <c r="HA165" s="188"/>
      <c r="HB165" s="235"/>
      <c r="HR165" s="284"/>
      <c r="HT165" s="284"/>
      <c r="HU165" s="286" t="s">
        <v>385</v>
      </c>
    </row>
    <row r="166" spans="1:229" s="76" customFormat="1" ht="15" x14ac:dyDescent="0.25">
      <c r="A166" s="268"/>
      <c r="B166" s="237"/>
      <c r="C166" s="648" t="s">
        <v>387</v>
      </c>
      <c r="D166" s="648"/>
      <c r="E166" s="648"/>
      <c r="F166" s="648"/>
      <c r="G166" s="648"/>
      <c r="H166" s="648"/>
      <c r="I166" s="648"/>
      <c r="J166" s="648"/>
      <c r="K166" s="289" t="s">
        <v>489</v>
      </c>
      <c r="L166" s="290"/>
      <c r="M166" s="290"/>
      <c r="O166" s="291"/>
      <c r="P166" s="287"/>
      <c r="Q166" s="280"/>
      <c r="R166" s="281"/>
      <c r="GO166" s="226"/>
      <c r="GP166" s="235"/>
      <c r="GQ166" s="235"/>
      <c r="GR166" s="235"/>
      <c r="GS166" s="235"/>
      <c r="GT166" s="235"/>
      <c r="GV166" s="188"/>
      <c r="GW166" s="188"/>
      <c r="GX166" s="188"/>
      <c r="GY166" s="235"/>
      <c r="GZ166" s="188"/>
      <c r="HA166" s="188"/>
      <c r="HB166" s="235"/>
      <c r="HR166" s="284"/>
      <c r="HT166" s="284"/>
      <c r="HU166" s="286" t="s">
        <v>387</v>
      </c>
    </row>
    <row r="167" spans="1:229" s="76" customFormat="1" ht="15" x14ac:dyDescent="0.25">
      <c r="A167" s="268"/>
      <c r="B167" s="237"/>
      <c r="C167" s="648" t="s">
        <v>389</v>
      </c>
      <c r="D167" s="648"/>
      <c r="E167" s="648"/>
      <c r="F167" s="648"/>
      <c r="G167" s="648"/>
      <c r="H167" s="648"/>
      <c r="I167" s="648"/>
      <c r="J167" s="648"/>
      <c r="K167" s="648"/>
      <c r="L167" s="648"/>
      <c r="M167" s="648"/>
      <c r="N167" s="648"/>
      <c r="O167" s="648"/>
      <c r="P167" s="287"/>
      <c r="Q167" s="280"/>
      <c r="R167" s="281"/>
      <c r="GO167" s="226"/>
      <c r="GP167" s="235"/>
      <c r="GQ167" s="235"/>
      <c r="GR167" s="235"/>
      <c r="GS167" s="235"/>
      <c r="GT167" s="235"/>
      <c r="GV167" s="188"/>
      <c r="GW167" s="188"/>
      <c r="GX167" s="188"/>
      <c r="GY167" s="235"/>
      <c r="GZ167" s="188"/>
      <c r="HA167" s="188"/>
      <c r="HB167" s="235"/>
      <c r="HR167" s="284"/>
      <c r="HS167" s="286" t="s">
        <v>389</v>
      </c>
      <c r="HT167" s="284"/>
    </row>
    <row r="168" spans="1:229" s="76" customFormat="1" ht="15" x14ac:dyDescent="0.25">
      <c r="A168" s="268"/>
      <c r="B168" s="237"/>
      <c r="C168" s="648" t="s">
        <v>390</v>
      </c>
      <c r="D168" s="648"/>
      <c r="E168" s="648"/>
      <c r="F168" s="648"/>
      <c r="G168" s="648"/>
      <c r="H168" s="648"/>
      <c r="I168" s="648"/>
      <c r="J168" s="648"/>
      <c r="K168" s="648"/>
      <c r="L168" s="648"/>
      <c r="M168" s="648"/>
      <c r="N168" s="648"/>
      <c r="O168" s="648"/>
      <c r="P168" s="287"/>
      <c r="Q168" s="280"/>
      <c r="R168" s="281"/>
      <c r="GO168" s="226"/>
      <c r="GP168" s="235"/>
      <c r="GQ168" s="235"/>
      <c r="GR168" s="235"/>
      <c r="GS168" s="235"/>
      <c r="GT168" s="235"/>
      <c r="GV168" s="188"/>
      <c r="GW168" s="188"/>
      <c r="GX168" s="188"/>
      <c r="GY168" s="235"/>
      <c r="GZ168" s="188"/>
      <c r="HA168" s="188"/>
      <c r="HB168" s="235"/>
      <c r="HR168" s="284"/>
      <c r="HS168" s="286" t="s">
        <v>390</v>
      </c>
      <c r="HT168" s="284"/>
    </row>
    <row r="169" spans="1:229" s="76" customFormat="1" ht="15" x14ac:dyDescent="0.25">
      <c r="A169" s="268"/>
      <c r="B169" s="237"/>
      <c r="C169" s="648" t="s">
        <v>490</v>
      </c>
      <c r="D169" s="648"/>
      <c r="E169" s="648"/>
      <c r="F169" s="648"/>
      <c r="G169" s="648"/>
      <c r="H169" s="648"/>
      <c r="I169" s="648"/>
      <c r="J169" s="648"/>
      <c r="K169" s="648"/>
      <c r="L169" s="648"/>
      <c r="M169" s="648"/>
      <c r="N169" s="648"/>
      <c r="O169" s="648"/>
      <c r="P169" s="287"/>
      <c r="Q169" s="280"/>
      <c r="R169" s="281"/>
      <c r="GO169" s="226"/>
      <c r="GP169" s="235"/>
      <c r="GQ169" s="235"/>
      <c r="GR169" s="235"/>
      <c r="GS169" s="235"/>
      <c r="GT169" s="235"/>
      <c r="GV169" s="188"/>
      <c r="GW169" s="188"/>
      <c r="GX169" s="188"/>
      <c r="GY169" s="235"/>
      <c r="GZ169" s="188"/>
      <c r="HA169" s="188"/>
      <c r="HB169" s="235"/>
      <c r="HR169" s="284"/>
      <c r="HS169" s="286" t="s">
        <v>490</v>
      </c>
      <c r="HT169" s="284"/>
    </row>
    <row r="170" spans="1:229" s="76" customFormat="1" ht="15" x14ac:dyDescent="0.25">
      <c r="A170" s="268"/>
      <c r="B170" s="237"/>
      <c r="C170" s="648" t="s">
        <v>491</v>
      </c>
      <c r="D170" s="648"/>
      <c r="E170" s="648"/>
      <c r="F170" s="648"/>
      <c r="G170" s="648"/>
      <c r="H170" s="648"/>
      <c r="I170" s="648"/>
      <c r="J170" s="648"/>
      <c r="K170" s="648"/>
      <c r="L170" s="648"/>
      <c r="M170" s="648"/>
      <c r="N170" s="648"/>
      <c r="O170" s="648"/>
      <c r="P170" s="287"/>
      <c r="Q170" s="280"/>
      <c r="R170" s="281"/>
      <c r="GO170" s="226"/>
      <c r="GP170" s="235"/>
      <c r="GQ170" s="235"/>
      <c r="GR170" s="235"/>
      <c r="GS170" s="235"/>
      <c r="GT170" s="235"/>
      <c r="GV170" s="188"/>
      <c r="GW170" s="188"/>
      <c r="GX170" s="188"/>
      <c r="GY170" s="235"/>
      <c r="GZ170" s="188"/>
      <c r="HA170" s="188"/>
      <c r="HB170" s="235"/>
      <c r="HR170" s="284"/>
      <c r="HS170" s="286" t="s">
        <v>491</v>
      </c>
      <c r="HT170" s="284"/>
    </row>
    <row r="171" spans="1:229" s="76" customFormat="1" ht="15" x14ac:dyDescent="0.25">
      <c r="A171" s="268"/>
      <c r="B171" s="237"/>
      <c r="C171" s="648" t="s">
        <v>492</v>
      </c>
      <c r="D171" s="648"/>
      <c r="E171" s="648"/>
      <c r="F171" s="648"/>
      <c r="G171" s="648"/>
      <c r="H171" s="648"/>
      <c r="I171" s="648"/>
      <c r="J171" s="648"/>
      <c r="K171" s="648"/>
      <c r="L171" s="648"/>
      <c r="M171" s="648"/>
      <c r="N171" s="648"/>
      <c r="O171" s="648"/>
      <c r="P171" s="287"/>
      <c r="Q171" s="280"/>
      <c r="R171" s="281"/>
      <c r="GO171" s="226"/>
      <c r="GP171" s="235"/>
      <c r="GQ171" s="235"/>
      <c r="GR171" s="235"/>
      <c r="GS171" s="235"/>
      <c r="GT171" s="235"/>
      <c r="GV171" s="188"/>
      <c r="GW171" s="188"/>
      <c r="GX171" s="188"/>
      <c r="GY171" s="235"/>
      <c r="GZ171" s="188"/>
      <c r="HA171" s="188"/>
      <c r="HB171" s="235"/>
      <c r="HR171" s="284"/>
      <c r="HS171" s="286" t="s">
        <v>492</v>
      </c>
      <c r="HT171" s="284"/>
    </row>
    <row r="172" spans="1:229" s="76" customFormat="1" ht="15" x14ac:dyDescent="0.25">
      <c r="A172" s="268"/>
      <c r="B172" s="237"/>
      <c r="C172" s="648" t="s">
        <v>493</v>
      </c>
      <c r="D172" s="648"/>
      <c r="E172" s="648"/>
      <c r="F172" s="648"/>
      <c r="G172" s="648"/>
      <c r="H172" s="648"/>
      <c r="I172" s="648"/>
      <c r="J172" s="648"/>
      <c r="K172" s="648"/>
      <c r="L172" s="648"/>
      <c r="M172" s="648"/>
      <c r="N172" s="648"/>
      <c r="O172" s="648"/>
      <c r="P172" s="287"/>
      <c r="Q172" s="280"/>
      <c r="R172" s="281"/>
      <c r="GO172" s="226"/>
      <c r="GP172" s="235"/>
      <c r="GQ172" s="235"/>
      <c r="GR172" s="235"/>
      <c r="GS172" s="235"/>
      <c r="GT172" s="235"/>
      <c r="GV172" s="188"/>
      <c r="GW172" s="188"/>
      <c r="GX172" s="188"/>
      <c r="GY172" s="235"/>
      <c r="GZ172" s="188"/>
      <c r="HA172" s="188"/>
      <c r="HB172" s="235"/>
      <c r="HR172" s="284"/>
      <c r="HS172" s="286" t="s">
        <v>493</v>
      </c>
      <c r="HT172" s="284"/>
    </row>
    <row r="173" spans="1:229" s="76" customFormat="1" ht="15" x14ac:dyDescent="0.25">
      <c r="A173" s="660" t="s">
        <v>494</v>
      </c>
      <c r="B173" s="661"/>
      <c r="C173" s="661"/>
      <c r="D173" s="661"/>
      <c r="E173" s="661"/>
      <c r="F173" s="661"/>
      <c r="G173" s="661"/>
      <c r="H173" s="661"/>
      <c r="I173" s="661"/>
      <c r="J173" s="661"/>
      <c r="K173" s="661"/>
      <c r="L173" s="661"/>
      <c r="M173" s="661"/>
      <c r="N173" s="661"/>
      <c r="O173" s="661"/>
      <c r="P173" s="662"/>
      <c r="GO173" s="226" t="s">
        <v>494</v>
      </c>
      <c r="GP173" s="235"/>
      <c r="GQ173" s="235"/>
      <c r="GR173" s="235"/>
      <c r="GS173" s="235"/>
      <c r="GT173" s="235"/>
      <c r="GV173" s="188"/>
      <c r="GW173" s="188"/>
      <c r="GX173" s="188"/>
      <c r="GY173" s="235"/>
      <c r="GZ173" s="188"/>
      <c r="HA173" s="188"/>
      <c r="HB173" s="235"/>
      <c r="HR173" s="284"/>
      <c r="HT173" s="284"/>
    </row>
    <row r="174" spans="1:229" s="76" customFormat="1" ht="56.25" x14ac:dyDescent="0.25">
      <c r="A174" s="227" t="s">
        <v>110</v>
      </c>
      <c r="B174" s="228" t="s">
        <v>495</v>
      </c>
      <c r="C174" s="651" t="s">
        <v>496</v>
      </c>
      <c r="D174" s="651"/>
      <c r="E174" s="651"/>
      <c r="F174" s="651"/>
      <c r="G174" s="651"/>
      <c r="H174" s="229" t="s">
        <v>497</v>
      </c>
      <c r="I174" s="230">
        <v>0.09</v>
      </c>
      <c r="J174" s="231">
        <v>1</v>
      </c>
      <c r="K174" s="321">
        <v>0.09</v>
      </c>
      <c r="L174" s="232"/>
      <c r="M174" s="230"/>
      <c r="N174" s="233"/>
      <c r="O174" s="230"/>
      <c r="P174" s="234"/>
      <c r="GO174" s="226"/>
      <c r="GP174" s="235" t="s">
        <v>496</v>
      </c>
      <c r="GQ174" s="235" t="s">
        <v>52</v>
      </c>
      <c r="GR174" s="235" t="s">
        <v>52</v>
      </c>
      <c r="GS174" s="235" t="s">
        <v>52</v>
      </c>
      <c r="GT174" s="235" t="s">
        <v>52</v>
      </c>
      <c r="GV174" s="188"/>
      <c r="GW174" s="188"/>
      <c r="GX174" s="188"/>
      <c r="GY174" s="235"/>
      <c r="GZ174" s="188"/>
      <c r="HA174" s="188"/>
      <c r="HB174" s="235"/>
      <c r="HR174" s="284"/>
      <c r="HT174" s="284"/>
    </row>
    <row r="175" spans="1:229" s="76" customFormat="1" ht="15" x14ac:dyDescent="0.25">
      <c r="A175" s="322"/>
      <c r="B175" s="323"/>
      <c r="C175" s="652" t="s">
        <v>498</v>
      </c>
      <c r="D175" s="652"/>
      <c r="E175" s="652"/>
      <c r="F175" s="652"/>
      <c r="G175" s="652"/>
      <c r="H175" s="652"/>
      <c r="I175" s="652"/>
      <c r="J175" s="652"/>
      <c r="K175" s="652"/>
      <c r="L175" s="652"/>
      <c r="M175" s="652"/>
      <c r="N175" s="652"/>
      <c r="O175" s="652"/>
      <c r="P175" s="653"/>
      <c r="GO175" s="226"/>
      <c r="GP175" s="235"/>
      <c r="GQ175" s="235"/>
      <c r="GR175" s="235"/>
      <c r="GS175" s="235"/>
      <c r="GT175" s="235"/>
      <c r="GV175" s="188"/>
      <c r="GW175" s="188"/>
      <c r="GX175" s="188"/>
      <c r="GY175" s="235"/>
      <c r="GZ175" s="188"/>
      <c r="HA175" s="188"/>
      <c r="HB175" s="235"/>
      <c r="HQ175" s="238" t="s">
        <v>498</v>
      </c>
      <c r="HR175" s="284"/>
      <c r="HT175" s="284"/>
    </row>
    <row r="176" spans="1:229" s="76" customFormat="1" ht="22.5" x14ac:dyDescent="0.25">
      <c r="A176" s="236"/>
      <c r="B176" s="237" t="s">
        <v>266</v>
      </c>
      <c r="C176" s="663" t="s">
        <v>155</v>
      </c>
      <c r="D176" s="663"/>
      <c r="E176" s="663"/>
      <c r="F176" s="663"/>
      <c r="G176" s="663"/>
      <c r="H176" s="663"/>
      <c r="I176" s="663"/>
      <c r="J176" s="663"/>
      <c r="K176" s="663"/>
      <c r="L176" s="663"/>
      <c r="M176" s="663"/>
      <c r="N176" s="663"/>
      <c r="O176" s="663"/>
      <c r="P176" s="664"/>
      <c r="GO176" s="226"/>
      <c r="GP176" s="235"/>
      <c r="GQ176" s="235"/>
      <c r="GR176" s="235"/>
      <c r="GS176" s="235"/>
      <c r="GT176" s="235"/>
      <c r="GU176" s="238" t="s">
        <v>155</v>
      </c>
      <c r="GV176" s="188"/>
      <c r="GW176" s="188"/>
      <c r="GX176" s="188"/>
      <c r="GY176" s="235"/>
      <c r="GZ176" s="188"/>
      <c r="HA176" s="188"/>
      <c r="HB176" s="235"/>
      <c r="HR176" s="284"/>
      <c r="HT176" s="284"/>
    </row>
    <row r="177" spans="1:228" s="76" customFormat="1" ht="15" x14ac:dyDescent="0.25">
      <c r="A177" s="239"/>
      <c r="B177" s="240" t="s">
        <v>99</v>
      </c>
      <c r="C177" s="655" t="s">
        <v>122</v>
      </c>
      <c r="D177" s="655"/>
      <c r="E177" s="655"/>
      <c r="F177" s="655"/>
      <c r="G177" s="655"/>
      <c r="H177" s="241"/>
      <c r="I177" s="242"/>
      <c r="J177" s="242"/>
      <c r="K177" s="242"/>
      <c r="L177" s="244"/>
      <c r="M177" s="242"/>
      <c r="N177" s="244"/>
      <c r="O177" s="242"/>
      <c r="P177" s="245">
        <v>5428.62</v>
      </c>
      <c r="GO177" s="226"/>
      <c r="GP177" s="235"/>
      <c r="GQ177" s="235"/>
      <c r="GR177" s="235"/>
      <c r="GS177" s="235"/>
      <c r="GT177" s="235"/>
      <c r="GV177" s="188" t="s">
        <v>122</v>
      </c>
      <c r="GW177" s="188"/>
      <c r="GX177" s="188"/>
      <c r="GY177" s="235"/>
      <c r="GZ177" s="188"/>
      <c r="HA177" s="188"/>
      <c r="HB177" s="235"/>
      <c r="HR177" s="284"/>
      <c r="HT177" s="284"/>
    </row>
    <row r="178" spans="1:228" s="76" customFormat="1" ht="15" x14ac:dyDescent="0.25">
      <c r="A178" s="239"/>
      <c r="B178" s="240"/>
      <c r="C178" s="655" t="s">
        <v>123</v>
      </c>
      <c r="D178" s="655"/>
      <c r="E178" s="655"/>
      <c r="F178" s="655"/>
      <c r="G178" s="655"/>
      <c r="H178" s="241" t="s">
        <v>124</v>
      </c>
      <c r="I178" s="242"/>
      <c r="J178" s="242"/>
      <c r="K178" s="324">
        <v>5.6997</v>
      </c>
      <c r="L178" s="244"/>
      <c r="M178" s="242"/>
      <c r="N178" s="244"/>
      <c r="O178" s="242"/>
      <c r="P178" s="245">
        <v>2895.16</v>
      </c>
      <c r="GO178" s="226"/>
      <c r="GP178" s="235"/>
      <c r="GQ178" s="235"/>
      <c r="GR178" s="235"/>
      <c r="GS178" s="235"/>
      <c r="GT178" s="235"/>
      <c r="GV178" s="188" t="s">
        <v>123</v>
      </c>
      <c r="GW178" s="188"/>
      <c r="GX178" s="188"/>
      <c r="GY178" s="235"/>
      <c r="GZ178" s="188"/>
      <c r="HA178" s="188"/>
      <c r="HB178" s="235"/>
      <c r="HR178" s="284"/>
      <c r="HT178" s="284"/>
    </row>
    <row r="179" spans="1:228" s="76" customFormat="1" ht="22.5" x14ac:dyDescent="0.25">
      <c r="A179" s="246"/>
      <c r="B179" s="240" t="s">
        <v>499</v>
      </c>
      <c r="C179" s="655" t="s">
        <v>500</v>
      </c>
      <c r="D179" s="655"/>
      <c r="E179" s="655"/>
      <c r="F179" s="655"/>
      <c r="G179" s="655"/>
      <c r="H179" s="241" t="s">
        <v>137</v>
      </c>
      <c r="I179" s="251">
        <v>63.33</v>
      </c>
      <c r="J179" s="242"/>
      <c r="K179" s="324">
        <v>5.6997</v>
      </c>
      <c r="L179" s="256">
        <v>800.37</v>
      </c>
      <c r="M179" s="257">
        <v>1.19</v>
      </c>
      <c r="N179" s="250">
        <v>952.44</v>
      </c>
      <c r="O179" s="242"/>
      <c r="P179" s="245">
        <v>5428.62</v>
      </c>
      <c r="Q179" s="252"/>
      <c r="R179" s="252"/>
      <c r="GO179" s="226"/>
      <c r="GP179" s="235"/>
      <c r="GQ179" s="235"/>
      <c r="GR179" s="235"/>
      <c r="GS179" s="235"/>
      <c r="GT179" s="235"/>
      <c r="GV179" s="188"/>
      <c r="GW179" s="188" t="s">
        <v>500</v>
      </c>
      <c r="GX179" s="188"/>
      <c r="GY179" s="235"/>
      <c r="GZ179" s="188"/>
      <c r="HA179" s="188"/>
      <c r="HB179" s="235"/>
      <c r="HR179" s="284"/>
      <c r="HT179" s="284"/>
    </row>
    <row r="180" spans="1:228" s="76" customFormat="1" ht="15" x14ac:dyDescent="0.25">
      <c r="A180" s="254"/>
      <c r="B180" s="240" t="s">
        <v>371</v>
      </c>
      <c r="C180" s="655" t="s">
        <v>372</v>
      </c>
      <c r="D180" s="655"/>
      <c r="E180" s="655"/>
      <c r="F180" s="655"/>
      <c r="G180" s="655"/>
      <c r="H180" s="241" t="s">
        <v>124</v>
      </c>
      <c r="I180" s="251">
        <v>63.33</v>
      </c>
      <c r="J180" s="242"/>
      <c r="K180" s="324">
        <v>5.6997</v>
      </c>
      <c r="L180" s="244"/>
      <c r="M180" s="242"/>
      <c r="N180" s="255">
        <v>406.36</v>
      </c>
      <c r="O180" s="251">
        <v>1.25</v>
      </c>
      <c r="P180" s="245">
        <v>2895.16</v>
      </c>
      <c r="GO180" s="226"/>
      <c r="GP180" s="235"/>
      <c r="GQ180" s="235"/>
      <c r="GR180" s="235"/>
      <c r="GS180" s="235"/>
      <c r="GT180" s="235"/>
      <c r="GV180" s="188"/>
      <c r="GW180" s="188"/>
      <c r="GX180" s="188" t="s">
        <v>372</v>
      </c>
      <c r="GY180" s="235"/>
      <c r="GZ180" s="188"/>
      <c r="HA180" s="188"/>
      <c r="HB180" s="235"/>
      <c r="HR180" s="284"/>
      <c r="HT180" s="284"/>
    </row>
    <row r="181" spans="1:228" s="76" customFormat="1" ht="15" x14ac:dyDescent="0.25">
      <c r="A181" s="268"/>
      <c r="B181" s="237"/>
      <c r="C181" s="654" t="s">
        <v>95</v>
      </c>
      <c r="D181" s="654"/>
      <c r="E181" s="654"/>
      <c r="F181" s="654"/>
      <c r="G181" s="654"/>
      <c r="H181" s="229"/>
      <c r="I181" s="230"/>
      <c r="J181" s="230"/>
      <c r="K181" s="230"/>
      <c r="L181" s="232"/>
      <c r="M181" s="230"/>
      <c r="N181" s="269"/>
      <c r="O181" s="230"/>
      <c r="P181" s="270">
        <v>8323.7800000000007</v>
      </c>
      <c r="Q181" s="252"/>
      <c r="R181" s="252"/>
      <c r="GO181" s="226"/>
      <c r="GP181" s="235"/>
      <c r="GQ181" s="235"/>
      <c r="GR181" s="235"/>
      <c r="GS181" s="235"/>
      <c r="GT181" s="235"/>
      <c r="GV181" s="188"/>
      <c r="GW181" s="188"/>
      <c r="GX181" s="188"/>
      <c r="GY181" s="235" t="s">
        <v>95</v>
      </c>
      <c r="GZ181" s="188"/>
      <c r="HA181" s="188"/>
      <c r="HB181" s="235"/>
      <c r="HR181" s="284"/>
      <c r="HT181" s="284"/>
    </row>
    <row r="182" spans="1:228" s="76" customFormat="1" ht="15" x14ac:dyDescent="0.25">
      <c r="A182" s="254"/>
      <c r="B182" s="240"/>
      <c r="C182" s="655" t="s">
        <v>96</v>
      </c>
      <c r="D182" s="655"/>
      <c r="E182" s="655"/>
      <c r="F182" s="655"/>
      <c r="G182" s="655"/>
      <c r="H182" s="241"/>
      <c r="I182" s="242"/>
      <c r="J182" s="242"/>
      <c r="K182" s="242"/>
      <c r="L182" s="244"/>
      <c r="M182" s="242"/>
      <c r="N182" s="244"/>
      <c r="O182" s="242"/>
      <c r="P182" s="245">
        <v>2895.16</v>
      </c>
      <c r="GO182" s="226"/>
      <c r="GP182" s="235"/>
      <c r="GQ182" s="235"/>
      <c r="GR182" s="235"/>
      <c r="GS182" s="235"/>
      <c r="GT182" s="235"/>
      <c r="GV182" s="188"/>
      <c r="GW182" s="188"/>
      <c r="GX182" s="188"/>
      <c r="GY182" s="235"/>
      <c r="GZ182" s="188"/>
      <c r="HA182" s="188" t="s">
        <v>96</v>
      </c>
      <c r="HB182" s="235"/>
      <c r="HR182" s="284"/>
      <c r="HT182" s="284"/>
    </row>
    <row r="183" spans="1:228" s="76" customFormat="1" ht="22.5" x14ac:dyDescent="0.25">
      <c r="A183" s="254"/>
      <c r="B183" s="240" t="s">
        <v>501</v>
      </c>
      <c r="C183" s="655" t="s">
        <v>502</v>
      </c>
      <c r="D183" s="655"/>
      <c r="E183" s="655"/>
      <c r="F183" s="655"/>
      <c r="G183" s="655"/>
      <c r="H183" s="241" t="s">
        <v>97</v>
      </c>
      <c r="I183" s="243">
        <v>92</v>
      </c>
      <c r="J183" s="242"/>
      <c r="K183" s="243">
        <v>92</v>
      </c>
      <c r="L183" s="244"/>
      <c r="M183" s="242"/>
      <c r="N183" s="244"/>
      <c r="O183" s="242"/>
      <c r="P183" s="245">
        <v>2663.55</v>
      </c>
      <c r="GO183" s="226"/>
      <c r="GP183" s="235"/>
      <c r="GQ183" s="235"/>
      <c r="GR183" s="235"/>
      <c r="GS183" s="235"/>
      <c r="GT183" s="235"/>
      <c r="GV183" s="188"/>
      <c r="GW183" s="188"/>
      <c r="GX183" s="188"/>
      <c r="GY183" s="235"/>
      <c r="GZ183" s="188"/>
      <c r="HA183" s="188" t="s">
        <v>502</v>
      </c>
      <c r="HB183" s="235"/>
      <c r="HR183" s="284"/>
      <c r="HT183" s="284"/>
    </row>
    <row r="184" spans="1:228" s="76" customFormat="1" ht="22.5" x14ac:dyDescent="0.25">
      <c r="A184" s="254"/>
      <c r="B184" s="240" t="s">
        <v>503</v>
      </c>
      <c r="C184" s="655" t="s">
        <v>504</v>
      </c>
      <c r="D184" s="655"/>
      <c r="E184" s="655"/>
      <c r="F184" s="655"/>
      <c r="G184" s="655"/>
      <c r="H184" s="241" t="s">
        <v>97</v>
      </c>
      <c r="I184" s="243">
        <v>46</v>
      </c>
      <c r="J184" s="242"/>
      <c r="K184" s="243">
        <v>46</v>
      </c>
      <c r="L184" s="244"/>
      <c r="M184" s="242"/>
      <c r="N184" s="244"/>
      <c r="O184" s="242"/>
      <c r="P184" s="245">
        <v>1331.77</v>
      </c>
      <c r="GO184" s="226"/>
      <c r="GP184" s="235"/>
      <c r="GQ184" s="235"/>
      <c r="GR184" s="235"/>
      <c r="GS184" s="235"/>
      <c r="GT184" s="235"/>
      <c r="GV184" s="188"/>
      <c r="GW184" s="188"/>
      <c r="GX184" s="188"/>
      <c r="GY184" s="235"/>
      <c r="GZ184" s="188"/>
      <c r="HA184" s="188" t="s">
        <v>504</v>
      </c>
      <c r="HB184" s="235"/>
      <c r="HR184" s="284"/>
      <c r="HT184" s="284"/>
    </row>
    <row r="185" spans="1:228" s="76" customFormat="1" ht="15" x14ac:dyDescent="0.25">
      <c r="A185" s="271"/>
      <c r="B185" s="272"/>
      <c r="C185" s="654" t="s">
        <v>98</v>
      </c>
      <c r="D185" s="654"/>
      <c r="E185" s="654"/>
      <c r="F185" s="654"/>
      <c r="G185" s="654"/>
      <c r="H185" s="229"/>
      <c r="I185" s="230"/>
      <c r="J185" s="230"/>
      <c r="K185" s="230"/>
      <c r="L185" s="232"/>
      <c r="M185" s="230"/>
      <c r="N185" s="269">
        <v>136878.89000000001</v>
      </c>
      <c r="O185" s="230"/>
      <c r="P185" s="270">
        <v>12319.1</v>
      </c>
      <c r="GO185" s="226"/>
      <c r="GP185" s="235"/>
      <c r="GQ185" s="235"/>
      <c r="GR185" s="235"/>
      <c r="GS185" s="235"/>
      <c r="GT185" s="235"/>
      <c r="GV185" s="188"/>
      <c r="GW185" s="188"/>
      <c r="GX185" s="188"/>
      <c r="GY185" s="235"/>
      <c r="GZ185" s="188"/>
      <c r="HA185" s="188"/>
      <c r="HB185" s="235" t="s">
        <v>98</v>
      </c>
      <c r="HR185" s="284"/>
      <c r="HT185" s="284"/>
    </row>
    <row r="186" spans="1:228" s="76" customFormat="1" ht="15" x14ac:dyDescent="0.25">
      <c r="A186" s="227" t="s">
        <v>111</v>
      </c>
      <c r="B186" s="228" t="s">
        <v>505</v>
      </c>
      <c r="C186" s="651" t="s">
        <v>506</v>
      </c>
      <c r="D186" s="651"/>
      <c r="E186" s="651"/>
      <c r="F186" s="651"/>
      <c r="G186" s="651"/>
      <c r="H186" s="229" t="s">
        <v>162</v>
      </c>
      <c r="I186" s="230">
        <v>2.1</v>
      </c>
      <c r="J186" s="231">
        <v>1</v>
      </c>
      <c r="K186" s="333">
        <v>2.1</v>
      </c>
      <c r="L186" s="232"/>
      <c r="M186" s="230"/>
      <c r="N186" s="233"/>
      <c r="O186" s="230"/>
      <c r="P186" s="234"/>
      <c r="GO186" s="226"/>
      <c r="GP186" s="235" t="s">
        <v>506</v>
      </c>
      <c r="GQ186" s="235" t="s">
        <v>52</v>
      </c>
      <c r="GR186" s="235" t="s">
        <v>52</v>
      </c>
      <c r="GS186" s="235" t="s">
        <v>52</v>
      </c>
      <c r="GT186" s="235" t="s">
        <v>52</v>
      </c>
      <c r="GV186" s="188"/>
      <c r="GW186" s="188"/>
      <c r="GX186" s="188"/>
      <c r="GY186" s="235"/>
      <c r="GZ186" s="188"/>
      <c r="HA186" s="188"/>
      <c r="HB186" s="235"/>
      <c r="HR186" s="284"/>
      <c r="HT186" s="284"/>
    </row>
    <row r="187" spans="1:228" s="76" customFormat="1" ht="15" x14ac:dyDescent="0.25">
      <c r="A187" s="322"/>
      <c r="B187" s="323"/>
      <c r="C187" s="652" t="s">
        <v>507</v>
      </c>
      <c r="D187" s="652"/>
      <c r="E187" s="652"/>
      <c r="F187" s="652"/>
      <c r="G187" s="652"/>
      <c r="H187" s="652"/>
      <c r="I187" s="652"/>
      <c r="J187" s="652"/>
      <c r="K187" s="652"/>
      <c r="L187" s="652"/>
      <c r="M187" s="652"/>
      <c r="N187" s="652"/>
      <c r="O187" s="652"/>
      <c r="P187" s="653"/>
      <c r="GO187" s="226"/>
      <c r="GP187" s="235"/>
      <c r="GQ187" s="235"/>
      <c r="GR187" s="235"/>
      <c r="GS187" s="235"/>
      <c r="GT187" s="235"/>
      <c r="GV187" s="188"/>
      <c r="GW187" s="188"/>
      <c r="GX187" s="188"/>
      <c r="GY187" s="235"/>
      <c r="GZ187" s="188"/>
      <c r="HA187" s="188"/>
      <c r="HB187" s="235"/>
      <c r="HQ187" s="238" t="s">
        <v>507</v>
      </c>
      <c r="HR187" s="284"/>
      <c r="HT187" s="284"/>
    </row>
    <row r="188" spans="1:228" s="76" customFormat="1" ht="22.5" x14ac:dyDescent="0.25">
      <c r="A188" s="236"/>
      <c r="B188" s="237" t="s">
        <v>266</v>
      </c>
      <c r="C188" s="663" t="s">
        <v>155</v>
      </c>
      <c r="D188" s="663"/>
      <c r="E188" s="663"/>
      <c r="F188" s="663"/>
      <c r="G188" s="663"/>
      <c r="H188" s="663"/>
      <c r="I188" s="663"/>
      <c r="J188" s="663"/>
      <c r="K188" s="663"/>
      <c r="L188" s="663"/>
      <c r="M188" s="663"/>
      <c r="N188" s="663"/>
      <c r="O188" s="663"/>
      <c r="P188" s="664"/>
      <c r="GO188" s="226"/>
      <c r="GP188" s="235"/>
      <c r="GQ188" s="235"/>
      <c r="GR188" s="235"/>
      <c r="GS188" s="235"/>
      <c r="GT188" s="235"/>
      <c r="GU188" s="238" t="s">
        <v>155</v>
      </c>
      <c r="GV188" s="188"/>
      <c r="GW188" s="188"/>
      <c r="GX188" s="188"/>
      <c r="GY188" s="235"/>
      <c r="GZ188" s="188"/>
      <c r="HA188" s="188"/>
      <c r="HB188" s="235"/>
      <c r="HR188" s="284"/>
      <c r="HT188" s="284"/>
    </row>
    <row r="189" spans="1:228" s="76" customFormat="1" ht="15" x14ac:dyDescent="0.25">
      <c r="A189" s="239"/>
      <c r="B189" s="240" t="s">
        <v>2</v>
      </c>
      <c r="C189" s="655" t="s">
        <v>128</v>
      </c>
      <c r="D189" s="655"/>
      <c r="E189" s="655"/>
      <c r="F189" s="655"/>
      <c r="G189" s="655"/>
      <c r="H189" s="241" t="s">
        <v>124</v>
      </c>
      <c r="I189" s="242"/>
      <c r="J189" s="242"/>
      <c r="K189" s="251">
        <v>11.13</v>
      </c>
      <c r="L189" s="244"/>
      <c r="M189" s="242"/>
      <c r="N189" s="244"/>
      <c r="O189" s="242"/>
      <c r="P189" s="245">
        <v>4809.13</v>
      </c>
      <c r="GO189" s="226"/>
      <c r="GP189" s="235"/>
      <c r="GQ189" s="235"/>
      <c r="GR189" s="235"/>
      <c r="GS189" s="235"/>
      <c r="GT189" s="235"/>
      <c r="GV189" s="188" t="s">
        <v>128</v>
      </c>
      <c r="GW189" s="188"/>
      <c r="GX189" s="188"/>
      <c r="GY189" s="235"/>
      <c r="GZ189" s="188"/>
      <c r="HA189" s="188"/>
      <c r="HB189" s="235"/>
      <c r="HR189" s="284"/>
      <c r="HT189" s="284"/>
    </row>
    <row r="190" spans="1:228" s="76" customFormat="1" ht="15" x14ac:dyDescent="0.25">
      <c r="A190" s="246"/>
      <c r="B190" s="240" t="s">
        <v>193</v>
      </c>
      <c r="C190" s="655" t="s">
        <v>194</v>
      </c>
      <c r="D190" s="655"/>
      <c r="E190" s="655"/>
      <c r="F190" s="655"/>
      <c r="G190" s="655"/>
      <c r="H190" s="241" t="s">
        <v>124</v>
      </c>
      <c r="I190" s="247">
        <v>5.3</v>
      </c>
      <c r="J190" s="242"/>
      <c r="K190" s="251">
        <v>11.13</v>
      </c>
      <c r="L190" s="248"/>
      <c r="M190" s="249"/>
      <c r="N190" s="250">
        <v>345.67</v>
      </c>
      <c r="O190" s="251">
        <v>1.25</v>
      </c>
      <c r="P190" s="245">
        <v>4809.13</v>
      </c>
      <c r="Q190" s="252"/>
      <c r="R190" s="252"/>
      <c r="GO190" s="226"/>
      <c r="GP190" s="235"/>
      <c r="GQ190" s="235"/>
      <c r="GR190" s="235"/>
      <c r="GS190" s="235"/>
      <c r="GT190" s="235"/>
      <c r="GV190" s="188"/>
      <c r="GW190" s="188" t="s">
        <v>194</v>
      </c>
      <c r="GX190" s="188"/>
      <c r="GY190" s="235"/>
      <c r="GZ190" s="188"/>
      <c r="HA190" s="188"/>
      <c r="HB190" s="235"/>
      <c r="HR190" s="284"/>
      <c r="HT190" s="284"/>
    </row>
    <row r="191" spans="1:228" s="76" customFormat="1" ht="15" x14ac:dyDescent="0.25">
      <c r="A191" s="239"/>
      <c r="B191" s="240" t="s">
        <v>99</v>
      </c>
      <c r="C191" s="655" t="s">
        <v>122</v>
      </c>
      <c r="D191" s="655"/>
      <c r="E191" s="655"/>
      <c r="F191" s="655"/>
      <c r="G191" s="655"/>
      <c r="H191" s="241"/>
      <c r="I191" s="242"/>
      <c r="J191" s="242"/>
      <c r="K191" s="242"/>
      <c r="L191" s="244"/>
      <c r="M191" s="242"/>
      <c r="N191" s="244"/>
      <c r="O191" s="242"/>
      <c r="P191" s="245">
        <v>4517.28</v>
      </c>
      <c r="GO191" s="226"/>
      <c r="GP191" s="235"/>
      <c r="GQ191" s="235"/>
      <c r="GR191" s="235"/>
      <c r="GS191" s="235"/>
      <c r="GT191" s="235"/>
      <c r="GV191" s="188" t="s">
        <v>122</v>
      </c>
      <c r="GW191" s="188"/>
      <c r="GX191" s="188"/>
      <c r="GY191" s="235"/>
      <c r="GZ191" s="188"/>
      <c r="HA191" s="188"/>
      <c r="HB191" s="235"/>
      <c r="HR191" s="284"/>
      <c r="HT191" s="284"/>
    </row>
    <row r="192" spans="1:228" s="76" customFormat="1" ht="15" x14ac:dyDescent="0.25">
      <c r="A192" s="239"/>
      <c r="B192" s="240"/>
      <c r="C192" s="655" t="s">
        <v>123</v>
      </c>
      <c r="D192" s="655"/>
      <c r="E192" s="655"/>
      <c r="F192" s="655"/>
      <c r="G192" s="655"/>
      <c r="H192" s="241" t="s">
        <v>124</v>
      </c>
      <c r="I192" s="242"/>
      <c r="J192" s="242"/>
      <c r="K192" s="251">
        <v>8.19</v>
      </c>
      <c r="L192" s="244"/>
      <c r="M192" s="242"/>
      <c r="N192" s="244"/>
      <c r="O192" s="242"/>
      <c r="P192" s="245">
        <v>3619.88</v>
      </c>
      <c r="GO192" s="226"/>
      <c r="GP192" s="235"/>
      <c r="GQ192" s="235"/>
      <c r="GR192" s="235"/>
      <c r="GS192" s="235"/>
      <c r="GT192" s="235"/>
      <c r="GV192" s="188" t="s">
        <v>123</v>
      </c>
      <c r="GW192" s="188"/>
      <c r="GX192" s="188"/>
      <c r="GY192" s="235"/>
      <c r="GZ192" s="188"/>
      <c r="HA192" s="188"/>
      <c r="HB192" s="235"/>
      <c r="HR192" s="284"/>
      <c r="HT192" s="284"/>
    </row>
    <row r="193" spans="1:231" s="76" customFormat="1" ht="15" x14ac:dyDescent="0.25">
      <c r="A193" s="246"/>
      <c r="B193" s="240" t="s">
        <v>129</v>
      </c>
      <c r="C193" s="655" t="s">
        <v>130</v>
      </c>
      <c r="D193" s="655"/>
      <c r="E193" s="655"/>
      <c r="F193" s="655"/>
      <c r="G193" s="655"/>
      <c r="H193" s="241" t="s">
        <v>137</v>
      </c>
      <c r="I193" s="247">
        <v>3.9</v>
      </c>
      <c r="J193" s="242"/>
      <c r="K193" s="251">
        <v>8.19</v>
      </c>
      <c r="L193" s="248"/>
      <c r="M193" s="249"/>
      <c r="N193" s="250">
        <v>551.55999999999995</v>
      </c>
      <c r="O193" s="242"/>
      <c r="P193" s="245">
        <v>4517.28</v>
      </c>
      <c r="Q193" s="252"/>
      <c r="R193" s="252"/>
      <c r="GO193" s="226"/>
      <c r="GP193" s="235"/>
      <c r="GQ193" s="235"/>
      <c r="GR193" s="235"/>
      <c r="GS193" s="235"/>
      <c r="GT193" s="235"/>
      <c r="GV193" s="188"/>
      <c r="GW193" s="188" t="s">
        <v>130</v>
      </c>
      <c r="GX193" s="188"/>
      <c r="GY193" s="235"/>
      <c r="GZ193" s="188"/>
      <c r="HA193" s="188"/>
      <c r="HB193" s="235"/>
      <c r="HR193" s="284"/>
      <c r="HT193" s="284"/>
    </row>
    <row r="194" spans="1:231" s="76" customFormat="1" ht="15" x14ac:dyDescent="0.25">
      <c r="A194" s="254"/>
      <c r="B194" s="240" t="s">
        <v>131</v>
      </c>
      <c r="C194" s="655" t="s">
        <v>132</v>
      </c>
      <c r="D194" s="655"/>
      <c r="E194" s="655"/>
      <c r="F194" s="655"/>
      <c r="G194" s="655"/>
      <c r="H194" s="241" t="s">
        <v>124</v>
      </c>
      <c r="I194" s="247">
        <v>3.9</v>
      </c>
      <c r="J194" s="242"/>
      <c r="K194" s="251">
        <v>8.19</v>
      </c>
      <c r="L194" s="244"/>
      <c r="M194" s="242"/>
      <c r="N194" s="255">
        <v>353.59</v>
      </c>
      <c r="O194" s="251">
        <v>1.25</v>
      </c>
      <c r="P194" s="245">
        <v>3619.88</v>
      </c>
      <c r="GO194" s="226"/>
      <c r="GP194" s="235"/>
      <c r="GQ194" s="235"/>
      <c r="GR194" s="235"/>
      <c r="GS194" s="235"/>
      <c r="GT194" s="235"/>
      <c r="GV194" s="188"/>
      <c r="GW194" s="188"/>
      <c r="GX194" s="188" t="s">
        <v>132</v>
      </c>
      <c r="GY194" s="235"/>
      <c r="GZ194" s="188"/>
      <c r="HA194" s="188"/>
      <c r="HB194" s="235"/>
      <c r="HR194" s="284"/>
      <c r="HT194" s="284"/>
    </row>
    <row r="195" spans="1:231" s="76" customFormat="1" ht="15" x14ac:dyDescent="0.25">
      <c r="A195" s="268"/>
      <c r="B195" s="237"/>
      <c r="C195" s="654" t="s">
        <v>95</v>
      </c>
      <c r="D195" s="654"/>
      <c r="E195" s="654"/>
      <c r="F195" s="654"/>
      <c r="G195" s="654"/>
      <c r="H195" s="229"/>
      <c r="I195" s="230"/>
      <c r="J195" s="230"/>
      <c r="K195" s="230"/>
      <c r="L195" s="232"/>
      <c r="M195" s="230"/>
      <c r="N195" s="269"/>
      <c r="O195" s="230"/>
      <c r="P195" s="270">
        <v>12946.29</v>
      </c>
      <c r="Q195" s="252"/>
      <c r="R195" s="252"/>
      <c r="GO195" s="226"/>
      <c r="GP195" s="235"/>
      <c r="GQ195" s="235"/>
      <c r="GR195" s="235"/>
      <c r="GS195" s="235"/>
      <c r="GT195" s="235"/>
      <c r="GV195" s="188"/>
      <c r="GW195" s="188"/>
      <c r="GX195" s="188"/>
      <c r="GY195" s="235" t="s">
        <v>95</v>
      </c>
      <c r="GZ195" s="188"/>
      <c r="HA195" s="188"/>
      <c r="HB195" s="235"/>
      <c r="HR195" s="284"/>
      <c r="HT195" s="284"/>
    </row>
    <row r="196" spans="1:231" s="76" customFormat="1" ht="15" x14ac:dyDescent="0.25">
      <c r="A196" s="254" t="s">
        <v>247</v>
      </c>
      <c r="B196" s="240" t="s">
        <v>158</v>
      </c>
      <c r="C196" s="655" t="s">
        <v>159</v>
      </c>
      <c r="D196" s="655"/>
      <c r="E196" s="655"/>
      <c r="F196" s="655"/>
      <c r="G196" s="655"/>
      <c r="H196" s="241" t="s">
        <v>97</v>
      </c>
      <c r="I196" s="243">
        <v>2</v>
      </c>
      <c r="J196" s="242"/>
      <c r="K196" s="243">
        <v>2</v>
      </c>
      <c r="L196" s="244"/>
      <c r="M196" s="242"/>
      <c r="N196" s="244"/>
      <c r="O196" s="242"/>
      <c r="P196" s="258">
        <v>76.95</v>
      </c>
      <c r="GO196" s="226"/>
      <c r="GP196" s="235"/>
      <c r="GQ196" s="235"/>
      <c r="GR196" s="235"/>
      <c r="GS196" s="235"/>
      <c r="GT196" s="235"/>
      <c r="GV196" s="188"/>
      <c r="GW196" s="188"/>
      <c r="GX196" s="188"/>
      <c r="GY196" s="235"/>
      <c r="GZ196" s="188" t="s">
        <v>159</v>
      </c>
      <c r="HA196" s="188"/>
      <c r="HB196" s="235"/>
      <c r="HR196" s="284"/>
      <c r="HT196" s="284"/>
    </row>
    <row r="197" spans="1:231" s="76" customFormat="1" ht="15" x14ac:dyDescent="0.25">
      <c r="A197" s="254"/>
      <c r="B197" s="240"/>
      <c r="C197" s="655" t="s">
        <v>96</v>
      </c>
      <c r="D197" s="655"/>
      <c r="E197" s="655"/>
      <c r="F197" s="655"/>
      <c r="G197" s="655"/>
      <c r="H197" s="241"/>
      <c r="I197" s="242"/>
      <c r="J197" s="242"/>
      <c r="K197" s="242"/>
      <c r="L197" s="244"/>
      <c r="M197" s="242"/>
      <c r="N197" s="244"/>
      <c r="O197" s="242"/>
      <c r="P197" s="245">
        <v>8429.01</v>
      </c>
      <c r="GO197" s="226"/>
      <c r="GP197" s="235"/>
      <c r="GQ197" s="235"/>
      <c r="GR197" s="235"/>
      <c r="GS197" s="235"/>
      <c r="GT197" s="235"/>
      <c r="GV197" s="188"/>
      <c r="GW197" s="188"/>
      <c r="GX197" s="188"/>
      <c r="GY197" s="235"/>
      <c r="GZ197" s="188"/>
      <c r="HA197" s="188" t="s">
        <v>96</v>
      </c>
      <c r="HB197" s="235"/>
      <c r="HR197" s="284"/>
      <c r="HT197" s="284"/>
    </row>
    <row r="198" spans="1:231" s="76" customFormat="1" ht="15" x14ac:dyDescent="0.25">
      <c r="A198" s="254"/>
      <c r="B198" s="240" t="s">
        <v>189</v>
      </c>
      <c r="C198" s="655" t="s">
        <v>190</v>
      </c>
      <c r="D198" s="655"/>
      <c r="E198" s="655"/>
      <c r="F198" s="655"/>
      <c r="G198" s="655"/>
      <c r="H198" s="241" t="s">
        <v>97</v>
      </c>
      <c r="I198" s="243">
        <v>97</v>
      </c>
      <c r="J198" s="242"/>
      <c r="K198" s="243">
        <v>97</v>
      </c>
      <c r="L198" s="244"/>
      <c r="M198" s="242"/>
      <c r="N198" s="244"/>
      <c r="O198" s="242"/>
      <c r="P198" s="245">
        <v>8176.14</v>
      </c>
      <c r="GO198" s="226"/>
      <c r="GP198" s="235"/>
      <c r="GQ198" s="235"/>
      <c r="GR198" s="235"/>
      <c r="GS198" s="235"/>
      <c r="GT198" s="235"/>
      <c r="GV198" s="188"/>
      <c r="GW198" s="188"/>
      <c r="GX198" s="188"/>
      <c r="GY198" s="235"/>
      <c r="GZ198" s="188"/>
      <c r="HA198" s="188" t="s">
        <v>190</v>
      </c>
      <c r="HB198" s="235"/>
      <c r="HR198" s="284"/>
      <c r="HT198" s="284"/>
    </row>
    <row r="199" spans="1:231" s="76" customFormat="1" ht="15" x14ac:dyDescent="0.25">
      <c r="A199" s="254"/>
      <c r="B199" s="240" t="s">
        <v>191</v>
      </c>
      <c r="C199" s="655" t="s">
        <v>192</v>
      </c>
      <c r="D199" s="655"/>
      <c r="E199" s="655"/>
      <c r="F199" s="655"/>
      <c r="G199" s="655"/>
      <c r="H199" s="241" t="s">
        <v>97</v>
      </c>
      <c r="I199" s="243">
        <v>51</v>
      </c>
      <c r="J199" s="242"/>
      <c r="K199" s="243">
        <v>51</v>
      </c>
      <c r="L199" s="244"/>
      <c r="M199" s="242"/>
      <c r="N199" s="244"/>
      <c r="O199" s="242"/>
      <c r="P199" s="245">
        <v>4298.8</v>
      </c>
      <c r="GO199" s="226"/>
      <c r="GP199" s="235"/>
      <c r="GQ199" s="235"/>
      <c r="GR199" s="235"/>
      <c r="GS199" s="235"/>
      <c r="GT199" s="235"/>
      <c r="GV199" s="188"/>
      <c r="GW199" s="188"/>
      <c r="GX199" s="188"/>
      <c r="GY199" s="235"/>
      <c r="GZ199" s="188"/>
      <c r="HA199" s="188" t="s">
        <v>192</v>
      </c>
      <c r="HB199" s="235"/>
      <c r="HR199" s="284"/>
      <c r="HT199" s="284"/>
    </row>
    <row r="200" spans="1:231" s="76" customFormat="1" ht="15" x14ac:dyDescent="0.25">
      <c r="A200" s="271"/>
      <c r="B200" s="272"/>
      <c r="C200" s="654" t="s">
        <v>98</v>
      </c>
      <c r="D200" s="654"/>
      <c r="E200" s="654"/>
      <c r="F200" s="654"/>
      <c r="G200" s="654"/>
      <c r="H200" s="229"/>
      <c r="I200" s="230"/>
      <c r="J200" s="230"/>
      <c r="K200" s="230"/>
      <c r="L200" s="232"/>
      <c r="M200" s="230"/>
      <c r="N200" s="269">
        <v>12141.99</v>
      </c>
      <c r="O200" s="230"/>
      <c r="P200" s="270">
        <v>25498.18</v>
      </c>
      <c r="GO200" s="226"/>
      <c r="GP200" s="235"/>
      <c r="GQ200" s="235"/>
      <c r="GR200" s="235"/>
      <c r="GS200" s="235"/>
      <c r="GT200" s="235"/>
      <c r="GV200" s="188"/>
      <c r="GW200" s="188"/>
      <c r="GX200" s="188"/>
      <c r="GY200" s="235"/>
      <c r="GZ200" s="188"/>
      <c r="HA200" s="188"/>
      <c r="HB200" s="235" t="s">
        <v>98</v>
      </c>
      <c r="HR200" s="284"/>
      <c r="HT200" s="284"/>
    </row>
    <row r="201" spans="1:231" s="76" customFormat="1" ht="56.25" x14ac:dyDescent="0.25">
      <c r="A201" s="227" t="s">
        <v>133</v>
      </c>
      <c r="B201" s="228" t="s">
        <v>508</v>
      </c>
      <c r="C201" s="651" t="s">
        <v>509</v>
      </c>
      <c r="D201" s="651"/>
      <c r="E201" s="651"/>
      <c r="F201" s="651"/>
      <c r="G201" s="651"/>
      <c r="H201" s="229" t="s">
        <v>347</v>
      </c>
      <c r="I201" s="230">
        <v>18</v>
      </c>
      <c r="J201" s="231">
        <v>1</v>
      </c>
      <c r="K201" s="231">
        <v>18</v>
      </c>
      <c r="L201" s="232"/>
      <c r="M201" s="230"/>
      <c r="N201" s="334">
        <v>1585.5</v>
      </c>
      <c r="O201" s="230"/>
      <c r="P201" s="270">
        <v>34098.57</v>
      </c>
      <c r="GO201" s="226"/>
      <c r="GP201" s="235" t="s">
        <v>509</v>
      </c>
      <c r="GQ201" s="235" t="s">
        <v>52</v>
      </c>
      <c r="GR201" s="235" t="s">
        <v>52</v>
      </c>
      <c r="GS201" s="235" t="s">
        <v>52</v>
      </c>
      <c r="GT201" s="235" t="s">
        <v>52</v>
      </c>
      <c r="GV201" s="188"/>
      <c r="GW201" s="188"/>
      <c r="GX201" s="188"/>
      <c r="GY201" s="235"/>
      <c r="GZ201" s="188"/>
      <c r="HA201" s="188"/>
      <c r="HB201" s="235"/>
      <c r="HR201" s="284"/>
      <c r="HT201" s="284"/>
    </row>
    <row r="202" spans="1:231" s="76" customFormat="1" ht="15" x14ac:dyDescent="0.25">
      <c r="A202" s="271"/>
      <c r="B202" s="272"/>
      <c r="C202" s="652" t="s">
        <v>201</v>
      </c>
      <c r="D202" s="652"/>
      <c r="E202" s="652"/>
      <c r="F202" s="652"/>
      <c r="G202" s="652"/>
      <c r="H202" s="652"/>
      <c r="I202" s="652"/>
      <c r="J202" s="652"/>
      <c r="K202" s="652"/>
      <c r="L202" s="652"/>
      <c r="M202" s="652"/>
      <c r="N202" s="652"/>
      <c r="O202" s="652"/>
      <c r="P202" s="653"/>
      <c r="GO202" s="226"/>
      <c r="GP202" s="235"/>
      <c r="GQ202" s="235"/>
      <c r="GR202" s="235"/>
      <c r="GS202" s="235"/>
      <c r="GT202" s="235"/>
      <c r="GV202" s="188"/>
      <c r="GW202" s="188"/>
      <c r="GX202" s="188"/>
      <c r="GY202" s="235"/>
      <c r="GZ202" s="188"/>
      <c r="HA202" s="188"/>
      <c r="HB202" s="235"/>
      <c r="HC202" s="238" t="s">
        <v>201</v>
      </c>
      <c r="HD202" s="238" t="s">
        <v>52</v>
      </c>
      <c r="HE202" s="238" t="s">
        <v>52</v>
      </c>
      <c r="HF202" s="238" t="s">
        <v>52</v>
      </c>
      <c r="HG202" s="238" t="s">
        <v>52</v>
      </c>
      <c r="HH202" s="238" t="s">
        <v>52</v>
      </c>
      <c r="HI202" s="238" t="s">
        <v>52</v>
      </c>
      <c r="HJ202" s="238" t="s">
        <v>52</v>
      </c>
      <c r="HK202" s="238" t="s">
        <v>52</v>
      </c>
      <c r="HL202" s="238" t="s">
        <v>52</v>
      </c>
      <c r="HM202" s="238" t="s">
        <v>52</v>
      </c>
      <c r="HN202" s="238" t="s">
        <v>52</v>
      </c>
      <c r="HO202" s="238" t="s">
        <v>52</v>
      </c>
      <c r="HP202" s="238" t="s">
        <v>52</v>
      </c>
      <c r="HR202" s="284"/>
      <c r="HT202" s="284"/>
    </row>
    <row r="203" spans="1:231" s="76" customFormat="1" ht="15" x14ac:dyDescent="0.25">
      <c r="A203" s="322"/>
      <c r="B203" s="323"/>
      <c r="C203" s="652" t="s">
        <v>510</v>
      </c>
      <c r="D203" s="652"/>
      <c r="E203" s="652"/>
      <c r="F203" s="652"/>
      <c r="G203" s="652"/>
      <c r="H203" s="652"/>
      <c r="I203" s="652"/>
      <c r="J203" s="652"/>
      <c r="K203" s="652"/>
      <c r="L203" s="652"/>
      <c r="M203" s="652"/>
      <c r="N203" s="652"/>
      <c r="O203" s="652"/>
      <c r="P203" s="653"/>
      <c r="GO203" s="226"/>
      <c r="GP203" s="235"/>
      <c r="GQ203" s="235"/>
      <c r="GR203" s="235"/>
      <c r="GS203" s="235"/>
      <c r="GT203" s="235"/>
      <c r="GV203" s="188"/>
      <c r="GW203" s="188"/>
      <c r="GX203" s="188"/>
      <c r="GY203" s="235"/>
      <c r="GZ203" s="188"/>
      <c r="HA203" s="188"/>
      <c r="HB203" s="235"/>
      <c r="HQ203" s="238" t="s">
        <v>510</v>
      </c>
      <c r="HR203" s="284"/>
      <c r="HT203" s="284"/>
    </row>
    <row r="204" spans="1:231" s="76" customFormat="1" ht="15" x14ac:dyDescent="0.25">
      <c r="A204" s="254" t="s">
        <v>133</v>
      </c>
      <c r="B204" s="240" t="s">
        <v>511</v>
      </c>
      <c r="C204" s="655" t="s">
        <v>512</v>
      </c>
      <c r="D204" s="655"/>
      <c r="E204" s="655"/>
      <c r="F204" s="655"/>
      <c r="G204" s="655"/>
      <c r="H204" s="241" t="s">
        <v>347</v>
      </c>
      <c r="I204" s="243">
        <v>18</v>
      </c>
      <c r="J204" s="242"/>
      <c r="K204" s="243">
        <v>18</v>
      </c>
      <c r="L204" s="255">
        <v>552.44000000000005</v>
      </c>
      <c r="M204" s="251">
        <v>2.87</v>
      </c>
      <c r="N204" s="250">
        <v>1585.5</v>
      </c>
      <c r="O204" s="242"/>
      <c r="P204" s="245">
        <v>28539</v>
      </c>
      <c r="GO204" s="226"/>
      <c r="GP204" s="235"/>
      <c r="GQ204" s="235"/>
      <c r="GR204" s="235"/>
      <c r="GS204" s="235"/>
      <c r="GT204" s="235"/>
      <c r="GV204" s="188"/>
      <c r="GW204" s="188"/>
      <c r="GX204" s="188"/>
      <c r="GY204" s="235"/>
      <c r="GZ204" s="188"/>
      <c r="HA204" s="188"/>
      <c r="HB204" s="235"/>
      <c r="HR204" s="284"/>
      <c r="HT204" s="284"/>
      <c r="HV204" s="188" t="s">
        <v>512</v>
      </c>
    </row>
    <row r="205" spans="1:231" s="76" customFormat="1" ht="56.25" x14ac:dyDescent="0.25">
      <c r="A205" s="254" t="s">
        <v>173</v>
      </c>
      <c r="B205" s="240" t="s">
        <v>513</v>
      </c>
      <c r="C205" s="655" t="s">
        <v>514</v>
      </c>
      <c r="D205" s="655"/>
      <c r="E205" s="655"/>
      <c r="F205" s="655"/>
      <c r="G205" s="655"/>
      <c r="H205" s="241" t="s">
        <v>515</v>
      </c>
      <c r="I205" s="242"/>
      <c r="J205" s="242"/>
      <c r="K205" s="243">
        <v>27</v>
      </c>
      <c r="L205" s="244"/>
      <c r="M205" s="242"/>
      <c r="N205" s="255">
        <v>347.1</v>
      </c>
      <c r="O205" s="243">
        <v>-1</v>
      </c>
      <c r="P205" s="245">
        <v>-9371.7000000000007</v>
      </c>
      <c r="GO205" s="226"/>
      <c r="GP205" s="235"/>
      <c r="GQ205" s="235"/>
      <c r="GR205" s="235"/>
      <c r="GS205" s="235"/>
      <c r="GT205" s="235"/>
      <c r="GV205" s="188"/>
      <c r="GW205" s="188"/>
      <c r="GX205" s="188"/>
      <c r="GY205" s="235"/>
      <c r="GZ205" s="188"/>
      <c r="HA205" s="188"/>
      <c r="HB205" s="235"/>
      <c r="HR205" s="284"/>
      <c r="HT205" s="284"/>
      <c r="HV205" s="188"/>
      <c r="HW205" s="188" t="s">
        <v>514</v>
      </c>
    </row>
    <row r="206" spans="1:231" s="76" customFormat="1" ht="56.25" x14ac:dyDescent="0.25">
      <c r="A206" s="254" t="s">
        <v>248</v>
      </c>
      <c r="B206" s="240" t="s">
        <v>516</v>
      </c>
      <c r="C206" s="655" t="s">
        <v>517</v>
      </c>
      <c r="D206" s="655"/>
      <c r="E206" s="655"/>
      <c r="F206" s="655"/>
      <c r="G206" s="655"/>
      <c r="H206" s="241" t="s">
        <v>515</v>
      </c>
      <c r="I206" s="242"/>
      <c r="J206" s="242"/>
      <c r="K206" s="243">
        <v>27</v>
      </c>
      <c r="L206" s="244"/>
      <c r="M206" s="242"/>
      <c r="N206" s="255">
        <v>553.01</v>
      </c>
      <c r="O206" s="242"/>
      <c r="P206" s="245">
        <v>14931.27</v>
      </c>
      <c r="GO206" s="226"/>
      <c r="GP206" s="235"/>
      <c r="GQ206" s="235"/>
      <c r="GR206" s="235"/>
      <c r="GS206" s="235"/>
      <c r="GT206" s="235"/>
      <c r="GV206" s="188"/>
      <c r="GW206" s="188"/>
      <c r="GX206" s="188"/>
      <c r="GY206" s="235"/>
      <c r="GZ206" s="188"/>
      <c r="HA206" s="188"/>
      <c r="HB206" s="235"/>
      <c r="HR206" s="284"/>
      <c r="HT206" s="284"/>
      <c r="HV206" s="188"/>
      <c r="HW206" s="188" t="s">
        <v>517</v>
      </c>
    </row>
    <row r="207" spans="1:231" s="76" customFormat="1" ht="15" x14ac:dyDescent="0.25">
      <c r="A207" s="271"/>
      <c r="B207" s="272"/>
      <c r="C207" s="654" t="s">
        <v>98</v>
      </c>
      <c r="D207" s="654"/>
      <c r="E207" s="654"/>
      <c r="F207" s="654"/>
      <c r="G207" s="654"/>
      <c r="H207" s="229"/>
      <c r="I207" s="230"/>
      <c r="J207" s="230"/>
      <c r="K207" s="230"/>
      <c r="L207" s="232"/>
      <c r="M207" s="230"/>
      <c r="N207" s="232"/>
      <c r="O207" s="230"/>
      <c r="P207" s="270">
        <v>34098.57</v>
      </c>
      <c r="GO207" s="226"/>
      <c r="GP207" s="235"/>
      <c r="GQ207" s="235"/>
      <c r="GR207" s="235"/>
      <c r="GS207" s="235"/>
      <c r="GT207" s="235"/>
      <c r="GV207" s="188"/>
      <c r="GW207" s="188"/>
      <c r="GX207" s="188"/>
      <c r="GY207" s="235"/>
      <c r="GZ207" s="188"/>
      <c r="HA207" s="188"/>
      <c r="HB207" s="235" t="s">
        <v>98</v>
      </c>
      <c r="HR207" s="284"/>
      <c r="HT207" s="284"/>
      <c r="HV207" s="188"/>
      <c r="HW207" s="188"/>
    </row>
    <row r="208" spans="1:231" s="76" customFormat="1" ht="45" x14ac:dyDescent="0.25">
      <c r="A208" s="227" t="s">
        <v>134</v>
      </c>
      <c r="B208" s="228" t="s">
        <v>518</v>
      </c>
      <c r="C208" s="651" t="s">
        <v>519</v>
      </c>
      <c r="D208" s="651"/>
      <c r="E208" s="651"/>
      <c r="F208" s="651"/>
      <c r="G208" s="651"/>
      <c r="H208" s="229" t="s">
        <v>162</v>
      </c>
      <c r="I208" s="230">
        <v>2.1</v>
      </c>
      <c r="J208" s="231">
        <v>1</v>
      </c>
      <c r="K208" s="333">
        <v>2.1</v>
      </c>
      <c r="L208" s="232"/>
      <c r="M208" s="230"/>
      <c r="N208" s="233"/>
      <c r="O208" s="230"/>
      <c r="P208" s="234"/>
      <c r="GO208" s="226"/>
      <c r="GP208" s="235" t="s">
        <v>519</v>
      </c>
      <c r="GQ208" s="235" t="s">
        <v>52</v>
      </c>
      <c r="GR208" s="235" t="s">
        <v>52</v>
      </c>
      <c r="GS208" s="235" t="s">
        <v>52</v>
      </c>
      <c r="GT208" s="235" t="s">
        <v>52</v>
      </c>
      <c r="GV208" s="188"/>
      <c r="GW208" s="188"/>
      <c r="GX208" s="188"/>
      <c r="GY208" s="235"/>
      <c r="GZ208" s="188"/>
      <c r="HA208" s="188"/>
      <c r="HB208" s="235"/>
      <c r="HR208" s="284"/>
      <c r="HT208" s="284"/>
      <c r="HV208" s="188"/>
      <c r="HW208" s="188"/>
    </row>
    <row r="209" spans="1:231" s="76" customFormat="1" ht="15" x14ac:dyDescent="0.25">
      <c r="A209" s="322"/>
      <c r="B209" s="323"/>
      <c r="C209" s="652" t="s">
        <v>507</v>
      </c>
      <c r="D209" s="652"/>
      <c r="E209" s="652"/>
      <c r="F209" s="652"/>
      <c r="G209" s="652"/>
      <c r="H209" s="652"/>
      <c r="I209" s="652"/>
      <c r="J209" s="652"/>
      <c r="K209" s="652"/>
      <c r="L209" s="652"/>
      <c r="M209" s="652"/>
      <c r="N209" s="652"/>
      <c r="O209" s="652"/>
      <c r="P209" s="653"/>
      <c r="GO209" s="226"/>
      <c r="GP209" s="235"/>
      <c r="GQ209" s="235"/>
      <c r="GR209" s="235"/>
      <c r="GS209" s="235"/>
      <c r="GT209" s="235"/>
      <c r="GV209" s="188"/>
      <c r="GW209" s="188"/>
      <c r="GX209" s="188"/>
      <c r="GY209" s="235"/>
      <c r="GZ209" s="188"/>
      <c r="HA209" s="188"/>
      <c r="HB209" s="235"/>
      <c r="HQ209" s="238" t="s">
        <v>507</v>
      </c>
      <c r="HR209" s="284"/>
      <c r="HT209" s="284"/>
      <c r="HV209" s="188"/>
      <c r="HW209" s="188"/>
    </row>
    <row r="210" spans="1:231" s="76" customFormat="1" ht="22.5" x14ac:dyDescent="0.25">
      <c r="A210" s="236"/>
      <c r="B210" s="237" t="s">
        <v>266</v>
      </c>
      <c r="C210" s="663" t="s">
        <v>155</v>
      </c>
      <c r="D210" s="663"/>
      <c r="E210" s="663"/>
      <c r="F210" s="663"/>
      <c r="G210" s="663"/>
      <c r="H210" s="663"/>
      <c r="I210" s="663"/>
      <c r="J210" s="663"/>
      <c r="K210" s="663"/>
      <c r="L210" s="663"/>
      <c r="M210" s="663"/>
      <c r="N210" s="663"/>
      <c r="O210" s="663"/>
      <c r="P210" s="664"/>
      <c r="GO210" s="226"/>
      <c r="GP210" s="235"/>
      <c r="GQ210" s="235"/>
      <c r="GR210" s="235"/>
      <c r="GS210" s="235"/>
      <c r="GT210" s="235"/>
      <c r="GU210" s="238" t="s">
        <v>155</v>
      </c>
      <c r="GV210" s="188"/>
      <c r="GW210" s="188"/>
      <c r="GX210" s="188"/>
      <c r="GY210" s="235"/>
      <c r="GZ210" s="188"/>
      <c r="HA210" s="188"/>
      <c r="HB210" s="235"/>
      <c r="HR210" s="284"/>
      <c r="HT210" s="284"/>
      <c r="HV210" s="188"/>
      <c r="HW210" s="188"/>
    </row>
    <row r="211" spans="1:231" s="76" customFormat="1" ht="15" x14ac:dyDescent="0.25">
      <c r="A211" s="239"/>
      <c r="B211" s="240" t="s">
        <v>2</v>
      </c>
      <c r="C211" s="655" t="s">
        <v>128</v>
      </c>
      <c r="D211" s="655"/>
      <c r="E211" s="655"/>
      <c r="F211" s="655"/>
      <c r="G211" s="655"/>
      <c r="H211" s="241" t="s">
        <v>124</v>
      </c>
      <c r="I211" s="242"/>
      <c r="J211" s="242"/>
      <c r="K211" s="253">
        <v>23.015999999999998</v>
      </c>
      <c r="L211" s="244"/>
      <c r="M211" s="242"/>
      <c r="N211" s="244"/>
      <c r="O211" s="242"/>
      <c r="P211" s="245">
        <v>9944.93</v>
      </c>
      <c r="GO211" s="226"/>
      <c r="GP211" s="235"/>
      <c r="GQ211" s="235"/>
      <c r="GR211" s="235"/>
      <c r="GS211" s="235"/>
      <c r="GT211" s="235"/>
      <c r="GV211" s="188" t="s">
        <v>128</v>
      </c>
      <c r="GW211" s="188"/>
      <c r="GX211" s="188"/>
      <c r="GY211" s="235"/>
      <c r="GZ211" s="188"/>
      <c r="HA211" s="188"/>
      <c r="HB211" s="235"/>
      <c r="HR211" s="284"/>
      <c r="HT211" s="284"/>
      <c r="HV211" s="188"/>
      <c r="HW211" s="188"/>
    </row>
    <row r="212" spans="1:231" s="76" customFormat="1" ht="15" x14ac:dyDescent="0.25">
      <c r="A212" s="246"/>
      <c r="B212" s="240" t="s">
        <v>193</v>
      </c>
      <c r="C212" s="655" t="s">
        <v>194</v>
      </c>
      <c r="D212" s="655"/>
      <c r="E212" s="655"/>
      <c r="F212" s="655"/>
      <c r="G212" s="655"/>
      <c r="H212" s="241" t="s">
        <v>124</v>
      </c>
      <c r="I212" s="251">
        <v>10.96</v>
      </c>
      <c r="J212" s="242"/>
      <c r="K212" s="253">
        <v>23.015999999999998</v>
      </c>
      <c r="L212" s="248"/>
      <c r="M212" s="249"/>
      <c r="N212" s="250">
        <v>345.67</v>
      </c>
      <c r="O212" s="251">
        <v>1.25</v>
      </c>
      <c r="P212" s="245">
        <v>9944.93</v>
      </c>
      <c r="Q212" s="252"/>
      <c r="R212" s="252"/>
      <c r="GO212" s="226"/>
      <c r="GP212" s="235"/>
      <c r="GQ212" s="235"/>
      <c r="GR212" s="235"/>
      <c r="GS212" s="235"/>
      <c r="GT212" s="235"/>
      <c r="GV212" s="188"/>
      <c r="GW212" s="188" t="s">
        <v>194</v>
      </c>
      <c r="GX212" s="188"/>
      <c r="GY212" s="235"/>
      <c r="GZ212" s="188"/>
      <c r="HA212" s="188"/>
      <c r="HB212" s="235"/>
      <c r="HR212" s="284"/>
      <c r="HT212" s="284"/>
      <c r="HV212" s="188"/>
      <c r="HW212" s="188"/>
    </row>
    <row r="213" spans="1:231" s="76" customFormat="1" ht="15" x14ac:dyDescent="0.25">
      <c r="A213" s="239"/>
      <c r="B213" s="240" t="s">
        <v>99</v>
      </c>
      <c r="C213" s="655" t="s">
        <v>122</v>
      </c>
      <c r="D213" s="655"/>
      <c r="E213" s="655"/>
      <c r="F213" s="655"/>
      <c r="G213" s="655"/>
      <c r="H213" s="241"/>
      <c r="I213" s="242"/>
      <c r="J213" s="242"/>
      <c r="K213" s="242"/>
      <c r="L213" s="244"/>
      <c r="M213" s="242"/>
      <c r="N213" s="244"/>
      <c r="O213" s="242"/>
      <c r="P213" s="245">
        <v>2096.54</v>
      </c>
      <c r="GO213" s="226"/>
      <c r="GP213" s="235"/>
      <c r="GQ213" s="235"/>
      <c r="GR213" s="235"/>
      <c r="GS213" s="235"/>
      <c r="GT213" s="235"/>
      <c r="GV213" s="188" t="s">
        <v>122</v>
      </c>
      <c r="GW213" s="188"/>
      <c r="GX213" s="188"/>
      <c r="GY213" s="235"/>
      <c r="GZ213" s="188"/>
      <c r="HA213" s="188"/>
      <c r="HB213" s="235"/>
      <c r="HR213" s="284"/>
      <c r="HT213" s="284"/>
      <c r="HV213" s="188"/>
      <c r="HW213" s="188"/>
    </row>
    <row r="214" spans="1:231" s="76" customFormat="1" ht="15" x14ac:dyDescent="0.25">
      <c r="A214" s="239"/>
      <c r="B214" s="240"/>
      <c r="C214" s="655" t="s">
        <v>123</v>
      </c>
      <c r="D214" s="655"/>
      <c r="E214" s="655"/>
      <c r="F214" s="655"/>
      <c r="G214" s="655"/>
      <c r="H214" s="241" t="s">
        <v>124</v>
      </c>
      <c r="I214" s="242"/>
      <c r="J214" s="242"/>
      <c r="K214" s="251">
        <v>1.89</v>
      </c>
      <c r="L214" s="244"/>
      <c r="M214" s="242"/>
      <c r="N214" s="244"/>
      <c r="O214" s="242"/>
      <c r="P214" s="258">
        <v>978.74</v>
      </c>
      <c r="GO214" s="226"/>
      <c r="GP214" s="235"/>
      <c r="GQ214" s="235"/>
      <c r="GR214" s="235"/>
      <c r="GS214" s="235"/>
      <c r="GT214" s="235"/>
      <c r="GV214" s="188" t="s">
        <v>123</v>
      </c>
      <c r="GW214" s="188"/>
      <c r="GX214" s="188"/>
      <c r="GY214" s="235"/>
      <c r="GZ214" s="188"/>
      <c r="HA214" s="188"/>
      <c r="HB214" s="235"/>
      <c r="HR214" s="284"/>
      <c r="HT214" s="284"/>
      <c r="HV214" s="188"/>
      <c r="HW214" s="188"/>
    </row>
    <row r="215" spans="1:231" s="76" customFormat="1" ht="15" x14ac:dyDescent="0.25">
      <c r="A215" s="246"/>
      <c r="B215" s="240" t="s">
        <v>138</v>
      </c>
      <c r="C215" s="655" t="s">
        <v>139</v>
      </c>
      <c r="D215" s="655"/>
      <c r="E215" s="655"/>
      <c r="F215" s="655"/>
      <c r="G215" s="655"/>
      <c r="H215" s="241" t="s">
        <v>137</v>
      </c>
      <c r="I215" s="251">
        <v>0.45</v>
      </c>
      <c r="J215" s="242"/>
      <c r="K215" s="253">
        <v>0.94499999999999995</v>
      </c>
      <c r="L215" s="248"/>
      <c r="M215" s="249"/>
      <c r="N215" s="250">
        <v>1577.91</v>
      </c>
      <c r="O215" s="242"/>
      <c r="P215" s="245">
        <v>1491.12</v>
      </c>
      <c r="Q215" s="252"/>
      <c r="R215" s="252"/>
      <c r="GO215" s="226"/>
      <c r="GP215" s="235"/>
      <c r="GQ215" s="235"/>
      <c r="GR215" s="235"/>
      <c r="GS215" s="235"/>
      <c r="GT215" s="235"/>
      <c r="GV215" s="188"/>
      <c r="GW215" s="188" t="s">
        <v>139</v>
      </c>
      <c r="GX215" s="188"/>
      <c r="GY215" s="235"/>
      <c r="GZ215" s="188"/>
      <c r="HA215" s="188"/>
      <c r="HB215" s="235"/>
      <c r="HR215" s="284"/>
      <c r="HT215" s="284"/>
      <c r="HV215" s="188"/>
      <c r="HW215" s="188"/>
    </row>
    <row r="216" spans="1:231" s="76" customFormat="1" ht="15" x14ac:dyDescent="0.25">
      <c r="A216" s="254"/>
      <c r="B216" s="240" t="s">
        <v>125</v>
      </c>
      <c r="C216" s="655" t="s">
        <v>126</v>
      </c>
      <c r="D216" s="655"/>
      <c r="E216" s="655"/>
      <c r="F216" s="655"/>
      <c r="G216" s="655"/>
      <c r="H216" s="241" t="s">
        <v>124</v>
      </c>
      <c r="I216" s="251">
        <v>0.45</v>
      </c>
      <c r="J216" s="242"/>
      <c r="K216" s="253">
        <v>0.94499999999999995</v>
      </c>
      <c r="L216" s="244"/>
      <c r="M216" s="242"/>
      <c r="N216" s="255">
        <v>474.97</v>
      </c>
      <c r="O216" s="251">
        <v>1.25</v>
      </c>
      <c r="P216" s="258">
        <v>561.05999999999995</v>
      </c>
      <c r="GO216" s="226"/>
      <c r="GP216" s="235"/>
      <c r="GQ216" s="235"/>
      <c r="GR216" s="235"/>
      <c r="GS216" s="235"/>
      <c r="GT216" s="235"/>
      <c r="GV216" s="188"/>
      <c r="GW216" s="188"/>
      <c r="GX216" s="188" t="s">
        <v>126</v>
      </c>
      <c r="GY216" s="235"/>
      <c r="GZ216" s="188"/>
      <c r="HA216" s="188"/>
      <c r="HB216" s="235"/>
      <c r="HR216" s="284"/>
      <c r="HT216" s="284"/>
      <c r="HV216" s="188"/>
      <c r="HW216" s="188"/>
    </row>
    <row r="217" spans="1:231" s="76" customFormat="1" ht="15" x14ac:dyDescent="0.25">
      <c r="A217" s="246"/>
      <c r="B217" s="240" t="s">
        <v>520</v>
      </c>
      <c r="C217" s="655" t="s">
        <v>521</v>
      </c>
      <c r="D217" s="655"/>
      <c r="E217" s="655"/>
      <c r="F217" s="655"/>
      <c r="G217" s="655"/>
      <c r="H217" s="241" t="s">
        <v>137</v>
      </c>
      <c r="I217" s="251">
        <v>2.58</v>
      </c>
      <c r="J217" s="242"/>
      <c r="K217" s="253">
        <v>5.4180000000000001</v>
      </c>
      <c r="L217" s="256">
        <v>1.75</v>
      </c>
      <c r="M217" s="335">
        <v>1.5</v>
      </c>
      <c r="N217" s="250">
        <v>2.63</v>
      </c>
      <c r="O217" s="242"/>
      <c r="P217" s="245">
        <v>14.25</v>
      </c>
      <c r="Q217" s="252"/>
      <c r="R217" s="252"/>
      <c r="GO217" s="226"/>
      <c r="GP217" s="235"/>
      <c r="GQ217" s="235"/>
      <c r="GR217" s="235"/>
      <c r="GS217" s="235"/>
      <c r="GT217" s="235"/>
      <c r="GV217" s="188"/>
      <c r="GW217" s="188" t="s">
        <v>521</v>
      </c>
      <c r="GX217" s="188"/>
      <c r="GY217" s="235"/>
      <c r="GZ217" s="188"/>
      <c r="HA217" s="188"/>
      <c r="HB217" s="235"/>
      <c r="HR217" s="284"/>
      <c r="HT217" s="284"/>
      <c r="HV217" s="188"/>
      <c r="HW217" s="188"/>
    </row>
    <row r="218" spans="1:231" s="76" customFormat="1" ht="15" x14ac:dyDescent="0.25">
      <c r="A218" s="246"/>
      <c r="B218" s="240" t="s">
        <v>468</v>
      </c>
      <c r="C218" s="655" t="s">
        <v>469</v>
      </c>
      <c r="D218" s="655"/>
      <c r="E218" s="655"/>
      <c r="F218" s="655"/>
      <c r="G218" s="655"/>
      <c r="H218" s="241" t="s">
        <v>137</v>
      </c>
      <c r="I218" s="251">
        <v>2.58</v>
      </c>
      <c r="J218" s="242"/>
      <c r="K218" s="253">
        <v>5.4180000000000001</v>
      </c>
      <c r="L218" s="256">
        <v>8.84</v>
      </c>
      <c r="M218" s="257">
        <v>1.46</v>
      </c>
      <c r="N218" s="250">
        <v>12.91</v>
      </c>
      <c r="O218" s="242"/>
      <c r="P218" s="245">
        <v>69.95</v>
      </c>
      <c r="Q218" s="252"/>
      <c r="R218" s="252"/>
      <c r="GO218" s="226"/>
      <c r="GP218" s="235"/>
      <c r="GQ218" s="235"/>
      <c r="GR218" s="235"/>
      <c r="GS218" s="235"/>
      <c r="GT218" s="235"/>
      <c r="GV218" s="188"/>
      <c r="GW218" s="188" t="s">
        <v>469</v>
      </c>
      <c r="GX218" s="188"/>
      <c r="GY218" s="235"/>
      <c r="GZ218" s="188"/>
      <c r="HA218" s="188"/>
      <c r="HB218" s="235"/>
      <c r="HR218" s="284"/>
      <c r="HT218" s="284"/>
      <c r="HV218" s="188"/>
      <c r="HW218" s="188"/>
    </row>
    <row r="219" spans="1:231" s="76" customFormat="1" ht="15" x14ac:dyDescent="0.25">
      <c r="A219" s="246"/>
      <c r="B219" s="240" t="s">
        <v>129</v>
      </c>
      <c r="C219" s="655" t="s">
        <v>130</v>
      </c>
      <c r="D219" s="655"/>
      <c r="E219" s="655"/>
      <c r="F219" s="655"/>
      <c r="G219" s="655"/>
      <c r="H219" s="241" t="s">
        <v>137</v>
      </c>
      <c r="I219" s="251">
        <v>0.45</v>
      </c>
      <c r="J219" s="242"/>
      <c r="K219" s="253">
        <v>0.94499999999999995</v>
      </c>
      <c r="L219" s="248"/>
      <c r="M219" s="249"/>
      <c r="N219" s="250">
        <v>551.55999999999995</v>
      </c>
      <c r="O219" s="242"/>
      <c r="P219" s="245">
        <v>521.22</v>
      </c>
      <c r="Q219" s="252"/>
      <c r="R219" s="252"/>
      <c r="GO219" s="226"/>
      <c r="GP219" s="235"/>
      <c r="GQ219" s="235"/>
      <c r="GR219" s="235"/>
      <c r="GS219" s="235"/>
      <c r="GT219" s="235"/>
      <c r="GV219" s="188"/>
      <c r="GW219" s="188" t="s">
        <v>130</v>
      </c>
      <c r="GX219" s="188"/>
      <c r="GY219" s="235"/>
      <c r="GZ219" s="188"/>
      <c r="HA219" s="188"/>
      <c r="HB219" s="235"/>
      <c r="HR219" s="284"/>
      <c r="HT219" s="284"/>
      <c r="HV219" s="188"/>
      <c r="HW219" s="188"/>
    </row>
    <row r="220" spans="1:231" s="76" customFormat="1" ht="15" x14ac:dyDescent="0.25">
      <c r="A220" s="254"/>
      <c r="B220" s="240" t="s">
        <v>131</v>
      </c>
      <c r="C220" s="655" t="s">
        <v>132</v>
      </c>
      <c r="D220" s="655"/>
      <c r="E220" s="655"/>
      <c r="F220" s="655"/>
      <c r="G220" s="655"/>
      <c r="H220" s="241" t="s">
        <v>124</v>
      </c>
      <c r="I220" s="251">
        <v>0.45</v>
      </c>
      <c r="J220" s="242"/>
      <c r="K220" s="253">
        <v>0.94499999999999995</v>
      </c>
      <c r="L220" s="244"/>
      <c r="M220" s="242"/>
      <c r="N220" s="255">
        <v>353.59</v>
      </c>
      <c r="O220" s="251">
        <v>1.25</v>
      </c>
      <c r="P220" s="258">
        <v>417.68</v>
      </c>
      <c r="GO220" s="226"/>
      <c r="GP220" s="235"/>
      <c r="GQ220" s="235"/>
      <c r="GR220" s="235"/>
      <c r="GS220" s="235"/>
      <c r="GT220" s="235"/>
      <c r="GV220" s="188"/>
      <c r="GW220" s="188"/>
      <c r="GX220" s="188" t="s">
        <v>132</v>
      </c>
      <c r="GY220" s="235"/>
      <c r="GZ220" s="188"/>
      <c r="HA220" s="188"/>
      <c r="HB220" s="235"/>
      <c r="HR220" s="284"/>
      <c r="HT220" s="284"/>
      <c r="HV220" s="188"/>
      <c r="HW220" s="188"/>
    </row>
    <row r="221" spans="1:231" s="76" customFormat="1" ht="15" x14ac:dyDescent="0.25">
      <c r="A221" s="239"/>
      <c r="B221" s="240" t="s">
        <v>101</v>
      </c>
      <c r="C221" s="655" t="s">
        <v>135</v>
      </c>
      <c r="D221" s="655"/>
      <c r="E221" s="655"/>
      <c r="F221" s="655"/>
      <c r="G221" s="655"/>
      <c r="H221" s="241"/>
      <c r="I221" s="242"/>
      <c r="J221" s="242"/>
      <c r="K221" s="242"/>
      <c r="L221" s="244"/>
      <c r="M221" s="242"/>
      <c r="N221" s="244"/>
      <c r="O221" s="242"/>
      <c r="P221" s="245">
        <v>1082.49</v>
      </c>
      <c r="GO221" s="226"/>
      <c r="GP221" s="235"/>
      <c r="GQ221" s="235"/>
      <c r="GR221" s="235"/>
      <c r="GS221" s="235"/>
      <c r="GT221" s="235"/>
      <c r="GV221" s="188" t="s">
        <v>135</v>
      </c>
      <c r="GW221" s="188"/>
      <c r="GX221" s="188"/>
      <c r="GY221" s="235"/>
      <c r="GZ221" s="188"/>
      <c r="HA221" s="188"/>
      <c r="HB221" s="235"/>
      <c r="HR221" s="284"/>
      <c r="HT221" s="284"/>
      <c r="HV221" s="188"/>
      <c r="HW221" s="188"/>
    </row>
    <row r="222" spans="1:231" s="76" customFormat="1" ht="22.5" x14ac:dyDescent="0.25">
      <c r="A222" s="246"/>
      <c r="B222" s="240" t="s">
        <v>522</v>
      </c>
      <c r="C222" s="655" t="s">
        <v>523</v>
      </c>
      <c r="D222" s="655"/>
      <c r="E222" s="655"/>
      <c r="F222" s="655"/>
      <c r="G222" s="655"/>
      <c r="H222" s="241" t="s">
        <v>524</v>
      </c>
      <c r="I222" s="253">
        <v>9.6000000000000002E-2</v>
      </c>
      <c r="J222" s="242"/>
      <c r="K222" s="324">
        <v>0.2016</v>
      </c>
      <c r="L222" s="256">
        <v>37.71</v>
      </c>
      <c r="M222" s="257">
        <v>1.55</v>
      </c>
      <c r="N222" s="250">
        <v>58.45</v>
      </c>
      <c r="O222" s="242"/>
      <c r="P222" s="245">
        <v>11.78</v>
      </c>
      <c r="Q222" s="252"/>
      <c r="R222" s="252"/>
      <c r="GO222" s="226"/>
      <c r="GP222" s="235"/>
      <c r="GQ222" s="235"/>
      <c r="GR222" s="235"/>
      <c r="GS222" s="235"/>
      <c r="GT222" s="235"/>
      <c r="GV222" s="188"/>
      <c r="GW222" s="188" t="s">
        <v>523</v>
      </c>
      <c r="GX222" s="188"/>
      <c r="GY222" s="235"/>
      <c r="GZ222" s="188"/>
      <c r="HA222" s="188"/>
      <c r="HB222" s="235"/>
      <c r="HR222" s="284"/>
      <c r="HT222" s="284"/>
      <c r="HV222" s="188"/>
      <c r="HW222" s="188"/>
    </row>
    <row r="223" spans="1:231" s="76" customFormat="1" ht="22.5" x14ac:dyDescent="0.25">
      <c r="A223" s="246"/>
      <c r="B223" s="240" t="s">
        <v>525</v>
      </c>
      <c r="C223" s="655" t="s">
        <v>526</v>
      </c>
      <c r="D223" s="655"/>
      <c r="E223" s="655"/>
      <c r="F223" s="655"/>
      <c r="G223" s="655"/>
      <c r="H223" s="241" t="s">
        <v>50</v>
      </c>
      <c r="I223" s="253">
        <v>1E-3</v>
      </c>
      <c r="J223" s="242"/>
      <c r="K223" s="324">
        <v>2.0999999999999999E-3</v>
      </c>
      <c r="L223" s="330">
        <v>70310.45</v>
      </c>
      <c r="M223" s="257">
        <v>0.77</v>
      </c>
      <c r="N223" s="250">
        <v>54139.05</v>
      </c>
      <c r="O223" s="242"/>
      <c r="P223" s="245">
        <v>113.69</v>
      </c>
      <c r="Q223" s="252"/>
      <c r="R223" s="252"/>
      <c r="GO223" s="226"/>
      <c r="GP223" s="235"/>
      <c r="GQ223" s="235"/>
      <c r="GR223" s="235"/>
      <c r="GS223" s="235"/>
      <c r="GT223" s="235"/>
      <c r="GV223" s="188"/>
      <c r="GW223" s="188" t="s">
        <v>526</v>
      </c>
      <c r="GX223" s="188"/>
      <c r="GY223" s="235"/>
      <c r="GZ223" s="188"/>
      <c r="HA223" s="188"/>
      <c r="HB223" s="235"/>
      <c r="HR223" s="284"/>
      <c r="HT223" s="284"/>
      <c r="HV223" s="188"/>
      <c r="HW223" s="188"/>
    </row>
    <row r="224" spans="1:231" s="76" customFormat="1" ht="22.5" x14ac:dyDescent="0.25">
      <c r="A224" s="246"/>
      <c r="B224" s="240" t="s">
        <v>202</v>
      </c>
      <c r="C224" s="655" t="s">
        <v>203</v>
      </c>
      <c r="D224" s="655"/>
      <c r="E224" s="655"/>
      <c r="F224" s="655"/>
      <c r="G224" s="655"/>
      <c r="H224" s="241" t="s">
        <v>50</v>
      </c>
      <c r="I224" s="251">
        <v>0.01</v>
      </c>
      <c r="J224" s="242"/>
      <c r="K224" s="253">
        <v>2.1000000000000001E-2</v>
      </c>
      <c r="L224" s="330">
        <v>70842.5</v>
      </c>
      <c r="M224" s="257">
        <v>0.59</v>
      </c>
      <c r="N224" s="250">
        <v>41797.08</v>
      </c>
      <c r="O224" s="242"/>
      <c r="P224" s="245">
        <v>877.74</v>
      </c>
      <c r="Q224" s="252"/>
      <c r="R224" s="252"/>
      <c r="GO224" s="226"/>
      <c r="GP224" s="235"/>
      <c r="GQ224" s="235"/>
      <c r="GR224" s="235"/>
      <c r="GS224" s="235"/>
      <c r="GT224" s="235"/>
      <c r="GV224" s="188"/>
      <c r="GW224" s="188" t="s">
        <v>203</v>
      </c>
      <c r="GX224" s="188"/>
      <c r="GY224" s="235"/>
      <c r="GZ224" s="188"/>
      <c r="HA224" s="188"/>
      <c r="HB224" s="235"/>
      <c r="HR224" s="284"/>
      <c r="HT224" s="284"/>
      <c r="HV224" s="188"/>
      <c r="HW224" s="188"/>
    </row>
    <row r="225" spans="1:231" s="76" customFormat="1" ht="15" x14ac:dyDescent="0.25">
      <c r="A225" s="246"/>
      <c r="B225" s="240" t="s">
        <v>199</v>
      </c>
      <c r="C225" s="655" t="s">
        <v>200</v>
      </c>
      <c r="D225" s="655"/>
      <c r="E225" s="655"/>
      <c r="F225" s="655"/>
      <c r="G225" s="655"/>
      <c r="H225" s="241" t="s">
        <v>136</v>
      </c>
      <c r="I225" s="251">
        <v>0.25</v>
      </c>
      <c r="J225" s="242"/>
      <c r="K225" s="253">
        <v>0.52500000000000002</v>
      </c>
      <c r="L225" s="256">
        <v>79.88</v>
      </c>
      <c r="M225" s="257">
        <v>1.55</v>
      </c>
      <c r="N225" s="250">
        <v>123.81</v>
      </c>
      <c r="O225" s="242"/>
      <c r="P225" s="245">
        <v>65</v>
      </c>
      <c r="Q225" s="252"/>
      <c r="R225" s="252"/>
      <c r="GO225" s="226"/>
      <c r="GP225" s="235"/>
      <c r="GQ225" s="235"/>
      <c r="GR225" s="235"/>
      <c r="GS225" s="235"/>
      <c r="GT225" s="235"/>
      <c r="GV225" s="188"/>
      <c r="GW225" s="188" t="s">
        <v>200</v>
      </c>
      <c r="GX225" s="188"/>
      <c r="GY225" s="235"/>
      <c r="GZ225" s="188"/>
      <c r="HA225" s="188"/>
      <c r="HB225" s="235"/>
      <c r="HR225" s="284"/>
      <c r="HT225" s="284"/>
      <c r="HV225" s="188"/>
      <c r="HW225" s="188"/>
    </row>
    <row r="226" spans="1:231" s="76" customFormat="1" ht="15" x14ac:dyDescent="0.25">
      <c r="A226" s="246"/>
      <c r="B226" s="240" t="s">
        <v>527</v>
      </c>
      <c r="C226" s="655" t="s">
        <v>528</v>
      </c>
      <c r="D226" s="655"/>
      <c r="E226" s="655"/>
      <c r="F226" s="655"/>
      <c r="G226" s="655"/>
      <c r="H226" s="241" t="s">
        <v>50</v>
      </c>
      <c r="I226" s="328">
        <v>6.0000000000000002E-5</v>
      </c>
      <c r="J226" s="242"/>
      <c r="K226" s="329">
        <v>1.26E-4</v>
      </c>
      <c r="L226" s="330">
        <v>82698.14</v>
      </c>
      <c r="M226" s="257">
        <v>1.37</v>
      </c>
      <c r="N226" s="250">
        <v>113296.45</v>
      </c>
      <c r="O226" s="242"/>
      <c r="P226" s="245">
        <v>14.28</v>
      </c>
      <c r="Q226" s="252"/>
      <c r="R226" s="252"/>
      <c r="GO226" s="226"/>
      <c r="GP226" s="235"/>
      <c r="GQ226" s="235"/>
      <c r="GR226" s="235"/>
      <c r="GS226" s="235"/>
      <c r="GT226" s="235"/>
      <c r="GV226" s="188"/>
      <c r="GW226" s="188" t="s">
        <v>528</v>
      </c>
      <c r="GX226" s="188"/>
      <c r="GY226" s="235"/>
      <c r="GZ226" s="188"/>
      <c r="HA226" s="188"/>
      <c r="HB226" s="235"/>
      <c r="HR226" s="284"/>
      <c r="HT226" s="284"/>
      <c r="HV226" s="188"/>
      <c r="HW226" s="188"/>
    </row>
    <row r="227" spans="1:231" s="76" customFormat="1" ht="15" x14ac:dyDescent="0.25">
      <c r="A227" s="268"/>
      <c r="B227" s="237"/>
      <c r="C227" s="654" t="s">
        <v>95</v>
      </c>
      <c r="D227" s="654"/>
      <c r="E227" s="654"/>
      <c r="F227" s="654"/>
      <c r="G227" s="654"/>
      <c r="H227" s="229"/>
      <c r="I227" s="230"/>
      <c r="J227" s="230"/>
      <c r="K227" s="230"/>
      <c r="L227" s="232"/>
      <c r="M227" s="230"/>
      <c r="N227" s="269"/>
      <c r="O227" s="230"/>
      <c r="P227" s="270">
        <v>14102.7</v>
      </c>
      <c r="Q227" s="252"/>
      <c r="R227" s="252"/>
      <c r="GO227" s="226"/>
      <c r="GP227" s="235"/>
      <c r="GQ227" s="235"/>
      <c r="GR227" s="235"/>
      <c r="GS227" s="235"/>
      <c r="GT227" s="235"/>
      <c r="GV227" s="188"/>
      <c r="GW227" s="188"/>
      <c r="GX227" s="188"/>
      <c r="GY227" s="235" t="s">
        <v>95</v>
      </c>
      <c r="GZ227" s="188"/>
      <c r="HA227" s="188"/>
      <c r="HB227" s="235"/>
      <c r="HR227" s="284"/>
      <c r="HT227" s="284"/>
      <c r="HV227" s="188"/>
      <c r="HW227" s="188"/>
    </row>
    <row r="228" spans="1:231" s="76" customFormat="1" ht="15" x14ac:dyDescent="0.25">
      <c r="A228" s="254" t="s">
        <v>249</v>
      </c>
      <c r="B228" s="240" t="s">
        <v>158</v>
      </c>
      <c r="C228" s="655" t="s">
        <v>159</v>
      </c>
      <c r="D228" s="655"/>
      <c r="E228" s="655"/>
      <c r="F228" s="655"/>
      <c r="G228" s="655"/>
      <c r="H228" s="241" t="s">
        <v>97</v>
      </c>
      <c r="I228" s="243">
        <v>2</v>
      </c>
      <c r="J228" s="242"/>
      <c r="K228" s="243">
        <v>2</v>
      </c>
      <c r="L228" s="244"/>
      <c r="M228" s="242"/>
      <c r="N228" s="244"/>
      <c r="O228" s="242"/>
      <c r="P228" s="258">
        <v>159.12</v>
      </c>
      <c r="GO228" s="226"/>
      <c r="GP228" s="235"/>
      <c r="GQ228" s="235"/>
      <c r="GR228" s="235"/>
      <c r="GS228" s="235"/>
      <c r="GT228" s="235"/>
      <c r="GV228" s="188"/>
      <c r="GW228" s="188"/>
      <c r="GX228" s="188"/>
      <c r="GY228" s="235"/>
      <c r="GZ228" s="188" t="s">
        <v>159</v>
      </c>
      <c r="HA228" s="188"/>
      <c r="HB228" s="235"/>
      <c r="HR228" s="284"/>
      <c r="HT228" s="284"/>
      <c r="HV228" s="188"/>
      <c r="HW228" s="188"/>
    </row>
    <row r="229" spans="1:231" s="76" customFormat="1" ht="15" x14ac:dyDescent="0.25">
      <c r="A229" s="254"/>
      <c r="B229" s="240"/>
      <c r="C229" s="655" t="s">
        <v>96</v>
      </c>
      <c r="D229" s="655"/>
      <c r="E229" s="655"/>
      <c r="F229" s="655"/>
      <c r="G229" s="655"/>
      <c r="H229" s="241"/>
      <c r="I229" s="242"/>
      <c r="J229" s="242"/>
      <c r="K229" s="242"/>
      <c r="L229" s="244"/>
      <c r="M229" s="242"/>
      <c r="N229" s="244"/>
      <c r="O229" s="242"/>
      <c r="P229" s="245">
        <v>10923.67</v>
      </c>
      <c r="GO229" s="226"/>
      <c r="GP229" s="235"/>
      <c r="GQ229" s="235"/>
      <c r="GR229" s="235"/>
      <c r="GS229" s="235"/>
      <c r="GT229" s="235"/>
      <c r="GV229" s="188"/>
      <c r="GW229" s="188"/>
      <c r="GX229" s="188"/>
      <c r="GY229" s="235"/>
      <c r="GZ229" s="188"/>
      <c r="HA229" s="188" t="s">
        <v>96</v>
      </c>
      <c r="HB229" s="235"/>
      <c r="HR229" s="284"/>
      <c r="HT229" s="284"/>
      <c r="HV229" s="188"/>
      <c r="HW229" s="188"/>
    </row>
    <row r="230" spans="1:231" s="76" customFormat="1" ht="15" x14ac:dyDescent="0.25">
      <c r="A230" s="254"/>
      <c r="B230" s="240" t="s">
        <v>189</v>
      </c>
      <c r="C230" s="655" t="s">
        <v>190</v>
      </c>
      <c r="D230" s="655"/>
      <c r="E230" s="655"/>
      <c r="F230" s="655"/>
      <c r="G230" s="655"/>
      <c r="H230" s="241" t="s">
        <v>97</v>
      </c>
      <c r="I230" s="243">
        <v>97</v>
      </c>
      <c r="J230" s="242"/>
      <c r="K230" s="243">
        <v>97</v>
      </c>
      <c r="L230" s="244"/>
      <c r="M230" s="242"/>
      <c r="N230" s="244"/>
      <c r="O230" s="242"/>
      <c r="P230" s="245">
        <v>10595.96</v>
      </c>
      <c r="GO230" s="226"/>
      <c r="GP230" s="235"/>
      <c r="GQ230" s="235"/>
      <c r="GR230" s="235"/>
      <c r="GS230" s="235"/>
      <c r="GT230" s="235"/>
      <c r="GV230" s="188"/>
      <c r="GW230" s="188"/>
      <c r="GX230" s="188"/>
      <c r="GY230" s="235"/>
      <c r="GZ230" s="188"/>
      <c r="HA230" s="188" t="s">
        <v>190</v>
      </c>
      <c r="HB230" s="235"/>
      <c r="HR230" s="284"/>
      <c r="HT230" s="284"/>
      <c r="HV230" s="188"/>
      <c r="HW230" s="188"/>
    </row>
    <row r="231" spans="1:231" s="76" customFormat="1" ht="15" x14ac:dyDescent="0.25">
      <c r="A231" s="254"/>
      <c r="B231" s="240" t="s">
        <v>191</v>
      </c>
      <c r="C231" s="655" t="s">
        <v>192</v>
      </c>
      <c r="D231" s="655"/>
      <c r="E231" s="655"/>
      <c r="F231" s="655"/>
      <c r="G231" s="655"/>
      <c r="H231" s="241" t="s">
        <v>97</v>
      </c>
      <c r="I231" s="243">
        <v>51</v>
      </c>
      <c r="J231" s="242"/>
      <c r="K231" s="243">
        <v>51</v>
      </c>
      <c r="L231" s="244"/>
      <c r="M231" s="242"/>
      <c r="N231" s="244"/>
      <c r="O231" s="242"/>
      <c r="P231" s="245">
        <v>5571.07</v>
      </c>
      <c r="GO231" s="226"/>
      <c r="GP231" s="235"/>
      <c r="GQ231" s="235"/>
      <c r="GR231" s="235"/>
      <c r="GS231" s="235"/>
      <c r="GT231" s="235"/>
      <c r="GV231" s="188"/>
      <c r="GW231" s="188"/>
      <c r="GX231" s="188"/>
      <c r="GY231" s="235"/>
      <c r="GZ231" s="188"/>
      <c r="HA231" s="188" t="s">
        <v>192</v>
      </c>
      <c r="HB231" s="235"/>
      <c r="HR231" s="284"/>
      <c r="HT231" s="284"/>
      <c r="HV231" s="188"/>
      <c r="HW231" s="188"/>
    </row>
    <row r="232" spans="1:231" s="76" customFormat="1" ht="15" x14ac:dyDescent="0.25">
      <c r="A232" s="271"/>
      <c r="B232" s="272"/>
      <c r="C232" s="654" t="s">
        <v>98</v>
      </c>
      <c r="D232" s="654"/>
      <c r="E232" s="654"/>
      <c r="F232" s="654"/>
      <c r="G232" s="654"/>
      <c r="H232" s="229"/>
      <c r="I232" s="230"/>
      <c r="J232" s="230"/>
      <c r="K232" s="230"/>
      <c r="L232" s="232"/>
      <c r="M232" s="230"/>
      <c r="N232" s="269">
        <v>14489.93</v>
      </c>
      <c r="O232" s="230"/>
      <c r="P232" s="270">
        <v>30428.85</v>
      </c>
      <c r="GO232" s="226"/>
      <c r="GP232" s="235"/>
      <c r="GQ232" s="235"/>
      <c r="GR232" s="235"/>
      <c r="GS232" s="235"/>
      <c r="GT232" s="235"/>
      <c r="GV232" s="188"/>
      <c r="GW232" s="188"/>
      <c r="GX232" s="188"/>
      <c r="GY232" s="235"/>
      <c r="GZ232" s="188"/>
      <c r="HA232" s="188"/>
      <c r="HB232" s="235" t="s">
        <v>98</v>
      </c>
      <c r="HR232" s="284"/>
      <c r="HT232" s="284"/>
      <c r="HV232" s="188"/>
      <c r="HW232" s="188"/>
    </row>
    <row r="233" spans="1:231" s="76" customFormat="1" ht="67.5" x14ac:dyDescent="0.25">
      <c r="A233" s="227" t="s">
        <v>180</v>
      </c>
      <c r="B233" s="228" t="s">
        <v>529</v>
      </c>
      <c r="C233" s="651" t="s">
        <v>530</v>
      </c>
      <c r="D233" s="651"/>
      <c r="E233" s="651"/>
      <c r="F233" s="651"/>
      <c r="G233" s="651"/>
      <c r="H233" s="229" t="s">
        <v>184</v>
      </c>
      <c r="I233" s="230">
        <v>0.2142</v>
      </c>
      <c r="J233" s="231">
        <v>1</v>
      </c>
      <c r="K233" s="336">
        <v>0.2142</v>
      </c>
      <c r="L233" s="232"/>
      <c r="M233" s="230"/>
      <c r="N233" s="334">
        <v>2100410.98</v>
      </c>
      <c r="O233" s="230"/>
      <c r="P233" s="270">
        <v>450178.46</v>
      </c>
      <c r="GO233" s="226"/>
      <c r="GP233" s="235" t="s">
        <v>530</v>
      </c>
      <c r="GQ233" s="235" t="s">
        <v>52</v>
      </c>
      <c r="GR233" s="235" t="s">
        <v>52</v>
      </c>
      <c r="GS233" s="235" t="s">
        <v>52</v>
      </c>
      <c r="GT233" s="235" t="s">
        <v>52</v>
      </c>
      <c r="GV233" s="188"/>
      <c r="GW233" s="188"/>
      <c r="GX233" s="188"/>
      <c r="GY233" s="235"/>
      <c r="GZ233" s="188"/>
      <c r="HA233" s="188"/>
      <c r="HB233" s="235"/>
      <c r="HR233" s="284"/>
      <c r="HT233" s="284"/>
      <c r="HV233" s="188"/>
      <c r="HW233" s="188"/>
    </row>
    <row r="234" spans="1:231" s="76" customFormat="1" ht="15" x14ac:dyDescent="0.25">
      <c r="A234" s="271"/>
      <c r="B234" s="272"/>
      <c r="C234" s="652" t="s">
        <v>201</v>
      </c>
      <c r="D234" s="652"/>
      <c r="E234" s="652"/>
      <c r="F234" s="652"/>
      <c r="G234" s="652"/>
      <c r="H234" s="652"/>
      <c r="I234" s="652"/>
      <c r="J234" s="652"/>
      <c r="K234" s="652"/>
      <c r="L234" s="652"/>
      <c r="M234" s="652"/>
      <c r="N234" s="652"/>
      <c r="O234" s="652"/>
      <c r="P234" s="653"/>
      <c r="GO234" s="226"/>
      <c r="GP234" s="235"/>
      <c r="GQ234" s="235"/>
      <c r="GR234" s="235"/>
      <c r="GS234" s="235"/>
      <c r="GT234" s="235"/>
      <c r="GV234" s="188"/>
      <c r="GW234" s="188"/>
      <c r="GX234" s="188"/>
      <c r="GY234" s="235"/>
      <c r="GZ234" s="188"/>
      <c r="HA234" s="188"/>
      <c r="HB234" s="235"/>
      <c r="HC234" s="238" t="s">
        <v>201</v>
      </c>
      <c r="HD234" s="238" t="s">
        <v>52</v>
      </c>
      <c r="HE234" s="238" t="s">
        <v>52</v>
      </c>
      <c r="HF234" s="238" t="s">
        <v>52</v>
      </c>
      <c r="HG234" s="238" t="s">
        <v>52</v>
      </c>
      <c r="HH234" s="238" t="s">
        <v>52</v>
      </c>
      <c r="HI234" s="238" t="s">
        <v>52</v>
      </c>
      <c r="HJ234" s="238" t="s">
        <v>52</v>
      </c>
      <c r="HK234" s="238" t="s">
        <v>52</v>
      </c>
      <c r="HL234" s="238" t="s">
        <v>52</v>
      </c>
      <c r="HM234" s="238" t="s">
        <v>52</v>
      </c>
      <c r="HN234" s="238" t="s">
        <v>52</v>
      </c>
      <c r="HO234" s="238" t="s">
        <v>52</v>
      </c>
      <c r="HP234" s="238" t="s">
        <v>52</v>
      </c>
      <c r="HR234" s="284"/>
      <c r="HT234" s="284"/>
      <c r="HV234" s="188"/>
      <c r="HW234" s="188"/>
    </row>
    <row r="235" spans="1:231" s="76" customFormat="1" ht="15" x14ac:dyDescent="0.25">
      <c r="A235" s="322"/>
      <c r="B235" s="323"/>
      <c r="C235" s="652" t="s">
        <v>531</v>
      </c>
      <c r="D235" s="652"/>
      <c r="E235" s="652"/>
      <c r="F235" s="652"/>
      <c r="G235" s="652"/>
      <c r="H235" s="652"/>
      <c r="I235" s="652"/>
      <c r="J235" s="652"/>
      <c r="K235" s="652"/>
      <c r="L235" s="652"/>
      <c r="M235" s="652"/>
      <c r="N235" s="652"/>
      <c r="O235" s="652"/>
      <c r="P235" s="653"/>
      <c r="GO235" s="226"/>
      <c r="GP235" s="235"/>
      <c r="GQ235" s="235"/>
      <c r="GR235" s="235"/>
      <c r="GS235" s="235"/>
      <c r="GT235" s="235"/>
      <c r="GV235" s="188"/>
      <c r="GW235" s="188"/>
      <c r="GX235" s="188"/>
      <c r="GY235" s="235"/>
      <c r="GZ235" s="188"/>
      <c r="HA235" s="188"/>
      <c r="HB235" s="235"/>
      <c r="HQ235" s="238" t="s">
        <v>531</v>
      </c>
      <c r="HR235" s="284"/>
      <c r="HT235" s="284"/>
      <c r="HV235" s="188"/>
      <c r="HW235" s="188"/>
    </row>
    <row r="236" spans="1:231" s="76" customFormat="1" ht="22.5" x14ac:dyDescent="0.25">
      <c r="A236" s="254" t="s">
        <v>180</v>
      </c>
      <c r="B236" s="240" t="s">
        <v>532</v>
      </c>
      <c r="C236" s="655" t="s">
        <v>533</v>
      </c>
      <c r="D236" s="655"/>
      <c r="E236" s="655"/>
      <c r="F236" s="655"/>
      <c r="G236" s="655"/>
      <c r="H236" s="241" t="s">
        <v>184</v>
      </c>
      <c r="I236" s="324">
        <v>0.2142</v>
      </c>
      <c r="J236" s="242"/>
      <c r="K236" s="324">
        <v>0.2142</v>
      </c>
      <c r="L236" s="250">
        <v>2283055.41</v>
      </c>
      <c r="M236" s="251">
        <v>0.92</v>
      </c>
      <c r="N236" s="250">
        <v>2100410.98</v>
      </c>
      <c r="O236" s="242"/>
      <c r="P236" s="245">
        <v>449908.03</v>
      </c>
      <c r="GO236" s="226"/>
      <c r="GP236" s="235"/>
      <c r="GQ236" s="235"/>
      <c r="GR236" s="235"/>
      <c r="GS236" s="235"/>
      <c r="GT236" s="235"/>
      <c r="GV236" s="188"/>
      <c r="GW236" s="188"/>
      <c r="GX236" s="188"/>
      <c r="GY236" s="235"/>
      <c r="GZ236" s="188"/>
      <c r="HA236" s="188"/>
      <c r="HB236" s="235"/>
      <c r="HR236" s="284"/>
      <c r="HT236" s="284"/>
      <c r="HV236" s="188" t="s">
        <v>533</v>
      </c>
      <c r="HW236" s="188"/>
    </row>
    <row r="237" spans="1:231" s="76" customFormat="1" ht="56.25" x14ac:dyDescent="0.25">
      <c r="A237" s="254" t="s">
        <v>204</v>
      </c>
      <c r="B237" s="240" t="s">
        <v>534</v>
      </c>
      <c r="C237" s="655" t="s">
        <v>535</v>
      </c>
      <c r="D237" s="655"/>
      <c r="E237" s="655"/>
      <c r="F237" s="655"/>
      <c r="G237" s="655"/>
      <c r="H237" s="241" t="s">
        <v>515</v>
      </c>
      <c r="I237" s="242"/>
      <c r="J237" s="242"/>
      <c r="K237" s="324">
        <v>0.42649999999999999</v>
      </c>
      <c r="L237" s="244"/>
      <c r="M237" s="242"/>
      <c r="N237" s="255">
        <v>970.23</v>
      </c>
      <c r="O237" s="243">
        <v>-1</v>
      </c>
      <c r="P237" s="258">
        <v>-413.8</v>
      </c>
      <c r="GO237" s="226"/>
      <c r="GP237" s="235"/>
      <c r="GQ237" s="235"/>
      <c r="GR237" s="235"/>
      <c r="GS237" s="235"/>
      <c r="GT237" s="235"/>
      <c r="GV237" s="188"/>
      <c r="GW237" s="188"/>
      <c r="GX237" s="188"/>
      <c r="GY237" s="235"/>
      <c r="GZ237" s="188"/>
      <c r="HA237" s="188"/>
      <c r="HB237" s="235"/>
      <c r="HR237" s="284"/>
      <c r="HT237" s="284"/>
      <c r="HV237" s="188"/>
      <c r="HW237" s="188" t="s">
        <v>535</v>
      </c>
    </row>
    <row r="238" spans="1:231" s="76" customFormat="1" ht="56.25" x14ac:dyDescent="0.25">
      <c r="A238" s="254" t="s">
        <v>250</v>
      </c>
      <c r="B238" s="240" t="s">
        <v>536</v>
      </c>
      <c r="C238" s="655" t="s">
        <v>537</v>
      </c>
      <c r="D238" s="655"/>
      <c r="E238" s="655"/>
      <c r="F238" s="655"/>
      <c r="G238" s="655"/>
      <c r="H238" s="241" t="s">
        <v>515</v>
      </c>
      <c r="I238" s="242"/>
      <c r="J238" s="242"/>
      <c r="K238" s="324">
        <v>0.42649999999999999</v>
      </c>
      <c r="L238" s="244"/>
      <c r="M238" s="242"/>
      <c r="N238" s="250">
        <v>1604.28</v>
      </c>
      <c r="O238" s="242"/>
      <c r="P238" s="258">
        <v>684.23</v>
      </c>
      <c r="GO238" s="226"/>
      <c r="GP238" s="235"/>
      <c r="GQ238" s="235"/>
      <c r="GR238" s="235"/>
      <c r="GS238" s="235"/>
      <c r="GT238" s="235"/>
      <c r="GV238" s="188"/>
      <c r="GW238" s="188"/>
      <c r="GX238" s="188"/>
      <c r="GY238" s="235"/>
      <c r="GZ238" s="188"/>
      <c r="HA238" s="188"/>
      <c r="HB238" s="235"/>
      <c r="HR238" s="284"/>
      <c r="HT238" s="284"/>
      <c r="HV238" s="188"/>
      <c r="HW238" s="188" t="s">
        <v>537</v>
      </c>
    </row>
    <row r="239" spans="1:231" s="76" customFormat="1" ht="15" x14ac:dyDescent="0.25">
      <c r="A239" s="271"/>
      <c r="B239" s="272"/>
      <c r="C239" s="654" t="s">
        <v>98</v>
      </c>
      <c r="D239" s="654"/>
      <c r="E239" s="654"/>
      <c r="F239" s="654"/>
      <c r="G239" s="654"/>
      <c r="H239" s="229"/>
      <c r="I239" s="230"/>
      <c r="J239" s="230"/>
      <c r="K239" s="230"/>
      <c r="L239" s="232"/>
      <c r="M239" s="230"/>
      <c r="N239" s="232"/>
      <c r="O239" s="230"/>
      <c r="P239" s="270">
        <v>450178.46</v>
      </c>
      <c r="GO239" s="226"/>
      <c r="GP239" s="235"/>
      <c r="GQ239" s="235"/>
      <c r="GR239" s="235"/>
      <c r="GS239" s="235"/>
      <c r="GT239" s="235"/>
      <c r="GV239" s="188"/>
      <c r="GW239" s="188"/>
      <c r="GX239" s="188"/>
      <c r="GY239" s="235"/>
      <c r="GZ239" s="188"/>
      <c r="HA239" s="188"/>
      <c r="HB239" s="235" t="s">
        <v>98</v>
      </c>
      <c r="HR239" s="284"/>
      <c r="HT239" s="284"/>
      <c r="HV239" s="188"/>
      <c r="HW239" s="188"/>
    </row>
    <row r="240" spans="1:231" s="76" customFormat="1" ht="22.5" x14ac:dyDescent="0.25">
      <c r="A240" s="227" t="s">
        <v>181</v>
      </c>
      <c r="B240" s="228" t="s">
        <v>538</v>
      </c>
      <c r="C240" s="651" t="s">
        <v>539</v>
      </c>
      <c r="D240" s="651"/>
      <c r="E240" s="651"/>
      <c r="F240" s="651"/>
      <c r="G240" s="651"/>
      <c r="H240" s="229" t="s">
        <v>162</v>
      </c>
      <c r="I240" s="230">
        <v>2.1</v>
      </c>
      <c r="J240" s="231">
        <v>1</v>
      </c>
      <c r="K240" s="333">
        <v>2.1</v>
      </c>
      <c r="L240" s="232"/>
      <c r="M240" s="230"/>
      <c r="N240" s="233"/>
      <c r="O240" s="230"/>
      <c r="P240" s="234"/>
      <c r="GO240" s="226"/>
      <c r="GP240" s="235" t="s">
        <v>539</v>
      </c>
      <c r="GQ240" s="235" t="s">
        <v>52</v>
      </c>
      <c r="GR240" s="235" t="s">
        <v>52</v>
      </c>
      <c r="GS240" s="235" t="s">
        <v>52</v>
      </c>
      <c r="GT240" s="235" t="s">
        <v>52</v>
      </c>
      <c r="GV240" s="188"/>
      <c r="GW240" s="188"/>
      <c r="GX240" s="188"/>
      <c r="GY240" s="235"/>
      <c r="GZ240" s="188"/>
      <c r="HA240" s="188"/>
      <c r="HB240" s="235"/>
      <c r="HR240" s="284"/>
      <c r="HT240" s="284"/>
      <c r="HV240" s="188"/>
      <c r="HW240" s="188"/>
    </row>
    <row r="241" spans="1:231" s="76" customFormat="1" ht="15" x14ac:dyDescent="0.25">
      <c r="A241" s="322"/>
      <c r="B241" s="323"/>
      <c r="C241" s="652" t="s">
        <v>507</v>
      </c>
      <c r="D241" s="652"/>
      <c r="E241" s="652"/>
      <c r="F241" s="652"/>
      <c r="G241" s="652"/>
      <c r="H241" s="652"/>
      <c r="I241" s="652"/>
      <c r="J241" s="652"/>
      <c r="K241" s="652"/>
      <c r="L241" s="652"/>
      <c r="M241" s="652"/>
      <c r="N241" s="652"/>
      <c r="O241" s="652"/>
      <c r="P241" s="653"/>
      <c r="GO241" s="226"/>
      <c r="GP241" s="235"/>
      <c r="GQ241" s="235"/>
      <c r="GR241" s="235"/>
      <c r="GS241" s="235"/>
      <c r="GT241" s="235"/>
      <c r="GV241" s="188"/>
      <c r="GW241" s="188"/>
      <c r="GX241" s="188"/>
      <c r="GY241" s="235"/>
      <c r="GZ241" s="188"/>
      <c r="HA241" s="188"/>
      <c r="HB241" s="235"/>
      <c r="HQ241" s="238" t="s">
        <v>507</v>
      </c>
      <c r="HR241" s="284"/>
      <c r="HT241" s="284"/>
      <c r="HV241" s="188"/>
      <c r="HW241" s="188"/>
    </row>
    <row r="242" spans="1:231" s="76" customFormat="1" ht="22.5" x14ac:dyDescent="0.25">
      <c r="A242" s="236"/>
      <c r="B242" s="237" t="s">
        <v>266</v>
      </c>
      <c r="C242" s="663" t="s">
        <v>155</v>
      </c>
      <c r="D242" s="663"/>
      <c r="E242" s="663"/>
      <c r="F242" s="663"/>
      <c r="G242" s="663"/>
      <c r="H242" s="663"/>
      <c r="I242" s="663"/>
      <c r="J242" s="663"/>
      <c r="K242" s="663"/>
      <c r="L242" s="663"/>
      <c r="M242" s="663"/>
      <c r="N242" s="663"/>
      <c r="O242" s="663"/>
      <c r="P242" s="664"/>
      <c r="GO242" s="226"/>
      <c r="GP242" s="235"/>
      <c r="GQ242" s="235"/>
      <c r="GR242" s="235"/>
      <c r="GS242" s="235"/>
      <c r="GT242" s="235"/>
      <c r="GU242" s="238" t="s">
        <v>155</v>
      </c>
      <c r="GV242" s="188"/>
      <c r="GW242" s="188"/>
      <c r="GX242" s="188"/>
      <c r="GY242" s="235"/>
      <c r="GZ242" s="188"/>
      <c r="HA242" s="188"/>
      <c r="HB242" s="235"/>
      <c r="HR242" s="284"/>
      <c r="HT242" s="284"/>
      <c r="HV242" s="188"/>
      <c r="HW242" s="188"/>
    </row>
    <row r="243" spans="1:231" s="76" customFormat="1" ht="15" x14ac:dyDescent="0.25">
      <c r="A243" s="239"/>
      <c r="B243" s="240" t="s">
        <v>2</v>
      </c>
      <c r="C243" s="655" t="s">
        <v>128</v>
      </c>
      <c r="D243" s="655"/>
      <c r="E243" s="655"/>
      <c r="F243" s="655"/>
      <c r="G243" s="655"/>
      <c r="H243" s="241" t="s">
        <v>124</v>
      </c>
      <c r="I243" s="242"/>
      <c r="J243" s="242"/>
      <c r="K243" s="253">
        <v>1.008</v>
      </c>
      <c r="L243" s="244"/>
      <c r="M243" s="242"/>
      <c r="N243" s="244"/>
      <c r="O243" s="242"/>
      <c r="P243" s="258">
        <v>372.37</v>
      </c>
      <c r="GO243" s="226"/>
      <c r="GP243" s="235"/>
      <c r="GQ243" s="235"/>
      <c r="GR243" s="235"/>
      <c r="GS243" s="235"/>
      <c r="GT243" s="235"/>
      <c r="GV243" s="188" t="s">
        <v>128</v>
      </c>
      <c r="GW243" s="188"/>
      <c r="GX243" s="188"/>
      <c r="GY243" s="235"/>
      <c r="GZ243" s="188"/>
      <c r="HA243" s="188"/>
      <c r="HB243" s="235"/>
      <c r="HR243" s="284"/>
      <c r="HT243" s="284"/>
      <c r="HV243" s="188"/>
      <c r="HW243" s="188"/>
    </row>
    <row r="244" spans="1:231" s="76" customFormat="1" ht="15" x14ac:dyDescent="0.25">
      <c r="A244" s="246"/>
      <c r="B244" s="240" t="s">
        <v>540</v>
      </c>
      <c r="C244" s="655" t="s">
        <v>541</v>
      </c>
      <c r="D244" s="655"/>
      <c r="E244" s="655"/>
      <c r="F244" s="655"/>
      <c r="G244" s="655"/>
      <c r="H244" s="241" t="s">
        <v>124</v>
      </c>
      <c r="I244" s="251">
        <v>0.48</v>
      </c>
      <c r="J244" s="242"/>
      <c r="K244" s="253">
        <v>1.008</v>
      </c>
      <c r="L244" s="248"/>
      <c r="M244" s="249"/>
      <c r="N244" s="250">
        <v>295.52999999999997</v>
      </c>
      <c r="O244" s="251">
        <v>1.25</v>
      </c>
      <c r="P244" s="245">
        <v>372.37</v>
      </c>
      <c r="Q244" s="252"/>
      <c r="R244" s="252"/>
      <c r="GO244" s="226"/>
      <c r="GP244" s="235"/>
      <c r="GQ244" s="235"/>
      <c r="GR244" s="235"/>
      <c r="GS244" s="235"/>
      <c r="GT244" s="235"/>
      <c r="GV244" s="188"/>
      <c r="GW244" s="188" t="s">
        <v>541</v>
      </c>
      <c r="GX244" s="188"/>
      <c r="GY244" s="235"/>
      <c r="GZ244" s="188"/>
      <c r="HA244" s="188"/>
      <c r="HB244" s="235"/>
      <c r="HR244" s="284"/>
      <c r="HT244" s="284"/>
      <c r="HV244" s="188"/>
      <c r="HW244" s="188"/>
    </row>
    <row r="245" spans="1:231" s="76" customFormat="1" ht="15" x14ac:dyDescent="0.25">
      <c r="A245" s="239"/>
      <c r="B245" s="240" t="s">
        <v>99</v>
      </c>
      <c r="C245" s="655" t="s">
        <v>122</v>
      </c>
      <c r="D245" s="655"/>
      <c r="E245" s="655"/>
      <c r="F245" s="655"/>
      <c r="G245" s="655"/>
      <c r="H245" s="241"/>
      <c r="I245" s="242"/>
      <c r="J245" s="242"/>
      <c r="K245" s="242"/>
      <c r="L245" s="244"/>
      <c r="M245" s="242"/>
      <c r="N245" s="244"/>
      <c r="O245" s="242"/>
      <c r="P245" s="258">
        <v>23.17</v>
      </c>
      <c r="GO245" s="226"/>
      <c r="GP245" s="235"/>
      <c r="GQ245" s="235"/>
      <c r="GR245" s="235"/>
      <c r="GS245" s="235"/>
      <c r="GT245" s="235"/>
      <c r="GV245" s="188" t="s">
        <v>122</v>
      </c>
      <c r="GW245" s="188"/>
      <c r="GX245" s="188"/>
      <c r="GY245" s="235"/>
      <c r="GZ245" s="188"/>
      <c r="HA245" s="188"/>
      <c r="HB245" s="235"/>
      <c r="HR245" s="284"/>
      <c r="HT245" s="284"/>
      <c r="HV245" s="188"/>
      <c r="HW245" s="188"/>
    </row>
    <row r="246" spans="1:231" s="76" customFormat="1" ht="15" x14ac:dyDescent="0.25">
      <c r="A246" s="239"/>
      <c r="B246" s="240"/>
      <c r="C246" s="655" t="s">
        <v>123</v>
      </c>
      <c r="D246" s="655"/>
      <c r="E246" s="655"/>
      <c r="F246" s="655"/>
      <c r="G246" s="655"/>
      <c r="H246" s="241" t="s">
        <v>124</v>
      </c>
      <c r="I246" s="242"/>
      <c r="J246" s="242"/>
      <c r="K246" s="253">
        <v>4.2000000000000003E-2</v>
      </c>
      <c r="L246" s="244"/>
      <c r="M246" s="242"/>
      <c r="N246" s="244"/>
      <c r="O246" s="242"/>
      <c r="P246" s="258">
        <v>18.559999999999999</v>
      </c>
      <c r="GO246" s="226"/>
      <c r="GP246" s="235"/>
      <c r="GQ246" s="235"/>
      <c r="GR246" s="235"/>
      <c r="GS246" s="235"/>
      <c r="GT246" s="235"/>
      <c r="GV246" s="188" t="s">
        <v>123</v>
      </c>
      <c r="GW246" s="188"/>
      <c r="GX246" s="188"/>
      <c r="GY246" s="235"/>
      <c r="GZ246" s="188"/>
      <c r="HA246" s="188"/>
      <c r="HB246" s="235"/>
      <c r="HR246" s="284"/>
      <c r="HT246" s="284"/>
      <c r="HV246" s="188"/>
      <c r="HW246" s="188"/>
    </row>
    <row r="247" spans="1:231" s="76" customFormat="1" ht="15" x14ac:dyDescent="0.25">
      <c r="A247" s="246"/>
      <c r="B247" s="240" t="s">
        <v>129</v>
      </c>
      <c r="C247" s="655" t="s">
        <v>130</v>
      </c>
      <c r="D247" s="655"/>
      <c r="E247" s="655"/>
      <c r="F247" s="655"/>
      <c r="G247" s="655"/>
      <c r="H247" s="241" t="s">
        <v>137</v>
      </c>
      <c r="I247" s="251">
        <v>0.02</v>
      </c>
      <c r="J247" s="242"/>
      <c r="K247" s="253">
        <v>4.2000000000000003E-2</v>
      </c>
      <c r="L247" s="248"/>
      <c r="M247" s="249"/>
      <c r="N247" s="250">
        <v>551.55999999999995</v>
      </c>
      <c r="O247" s="242"/>
      <c r="P247" s="245">
        <v>23.17</v>
      </c>
      <c r="Q247" s="252"/>
      <c r="R247" s="252"/>
      <c r="GO247" s="226"/>
      <c r="GP247" s="235"/>
      <c r="GQ247" s="235"/>
      <c r="GR247" s="235"/>
      <c r="GS247" s="235"/>
      <c r="GT247" s="235"/>
      <c r="GV247" s="188"/>
      <c r="GW247" s="188" t="s">
        <v>130</v>
      </c>
      <c r="GX247" s="188"/>
      <c r="GY247" s="235"/>
      <c r="GZ247" s="188"/>
      <c r="HA247" s="188"/>
      <c r="HB247" s="235"/>
      <c r="HR247" s="284"/>
      <c r="HT247" s="284"/>
      <c r="HV247" s="188"/>
      <c r="HW247" s="188"/>
    </row>
    <row r="248" spans="1:231" s="76" customFormat="1" ht="15" x14ac:dyDescent="0.25">
      <c r="A248" s="254"/>
      <c r="B248" s="240" t="s">
        <v>131</v>
      </c>
      <c r="C248" s="655" t="s">
        <v>132</v>
      </c>
      <c r="D248" s="655"/>
      <c r="E248" s="655"/>
      <c r="F248" s="655"/>
      <c r="G248" s="655"/>
      <c r="H248" s="241" t="s">
        <v>124</v>
      </c>
      <c r="I248" s="251">
        <v>0.02</v>
      </c>
      <c r="J248" s="242"/>
      <c r="K248" s="253">
        <v>4.2000000000000003E-2</v>
      </c>
      <c r="L248" s="244"/>
      <c r="M248" s="242"/>
      <c r="N248" s="255">
        <v>353.59</v>
      </c>
      <c r="O248" s="251">
        <v>1.25</v>
      </c>
      <c r="P248" s="258">
        <v>18.559999999999999</v>
      </c>
      <c r="GO248" s="226"/>
      <c r="GP248" s="235"/>
      <c r="GQ248" s="235"/>
      <c r="GR248" s="235"/>
      <c r="GS248" s="235"/>
      <c r="GT248" s="235"/>
      <c r="GV248" s="188"/>
      <c r="GW248" s="188"/>
      <c r="GX248" s="188" t="s">
        <v>132</v>
      </c>
      <c r="GY248" s="235"/>
      <c r="GZ248" s="188"/>
      <c r="HA248" s="188"/>
      <c r="HB248" s="235"/>
      <c r="HR248" s="284"/>
      <c r="HT248" s="284"/>
      <c r="HV248" s="188"/>
      <c r="HW248" s="188"/>
    </row>
    <row r="249" spans="1:231" s="76" customFormat="1" ht="15" x14ac:dyDescent="0.25">
      <c r="A249" s="268"/>
      <c r="B249" s="237"/>
      <c r="C249" s="654" t="s">
        <v>95</v>
      </c>
      <c r="D249" s="654"/>
      <c r="E249" s="654"/>
      <c r="F249" s="654"/>
      <c r="G249" s="654"/>
      <c r="H249" s="229"/>
      <c r="I249" s="230"/>
      <c r="J249" s="230"/>
      <c r="K249" s="230"/>
      <c r="L249" s="232"/>
      <c r="M249" s="230"/>
      <c r="N249" s="269"/>
      <c r="O249" s="230"/>
      <c r="P249" s="270">
        <v>414.1</v>
      </c>
      <c r="Q249" s="252"/>
      <c r="R249" s="252"/>
      <c r="GO249" s="226"/>
      <c r="GP249" s="235"/>
      <c r="GQ249" s="235"/>
      <c r="GR249" s="235"/>
      <c r="GS249" s="235"/>
      <c r="GT249" s="235"/>
      <c r="GV249" s="188"/>
      <c r="GW249" s="188"/>
      <c r="GX249" s="188"/>
      <c r="GY249" s="235" t="s">
        <v>95</v>
      </c>
      <c r="GZ249" s="188"/>
      <c r="HA249" s="188"/>
      <c r="HB249" s="235"/>
      <c r="HR249" s="284"/>
      <c r="HT249" s="284"/>
      <c r="HV249" s="188"/>
      <c r="HW249" s="188"/>
    </row>
    <row r="250" spans="1:231" s="76" customFormat="1" ht="15" x14ac:dyDescent="0.25">
      <c r="A250" s="254" t="s">
        <v>205</v>
      </c>
      <c r="B250" s="240" t="s">
        <v>158</v>
      </c>
      <c r="C250" s="655" t="s">
        <v>159</v>
      </c>
      <c r="D250" s="655"/>
      <c r="E250" s="655"/>
      <c r="F250" s="655"/>
      <c r="G250" s="655"/>
      <c r="H250" s="241" t="s">
        <v>97</v>
      </c>
      <c r="I250" s="243">
        <v>2</v>
      </c>
      <c r="J250" s="242"/>
      <c r="K250" s="243">
        <v>2</v>
      </c>
      <c r="L250" s="244"/>
      <c r="M250" s="242"/>
      <c r="N250" s="244"/>
      <c r="O250" s="242"/>
      <c r="P250" s="258">
        <v>5.96</v>
      </c>
      <c r="GO250" s="226"/>
      <c r="GP250" s="235"/>
      <c r="GQ250" s="235"/>
      <c r="GR250" s="235"/>
      <c r="GS250" s="235"/>
      <c r="GT250" s="235"/>
      <c r="GV250" s="188"/>
      <c r="GW250" s="188"/>
      <c r="GX250" s="188"/>
      <c r="GY250" s="235"/>
      <c r="GZ250" s="188" t="s">
        <v>159</v>
      </c>
      <c r="HA250" s="188"/>
      <c r="HB250" s="235"/>
      <c r="HR250" s="284"/>
      <c r="HT250" s="284"/>
      <c r="HV250" s="188"/>
      <c r="HW250" s="188"/>
    </row>
    <row r="251" spans="1:231" s="76" customFormat="1" ht="15" x14ac:dyDescent="0.25">
      <c r="A251" s="254"/>
      <c r="B251" s="240"/>
      <c r="C251" s="655" t="s">
        <v>96</v>
      </c>
      <c r="D251" s="655"/>
      <c r="E251" s="655"/>
      <c r="F251" s="655"/>
      <c r="G251" s="655"/>
      <c r="H251" s="241"/>
      <c r="I251" s="242"/>
      <c r="J251" s="242"/>
      <c r="K251" s="242"/>
      <c r="L251" s="244"/>
      <c r="M251" s="242"/>
      <c r="N251" s="244"/>
      <c r="O251" s="242"/>
      <c r="P251" s="258">
        <v>390.93</v>
      </c>
      <c r="GO251" s="226"/>
      <c r="GP251" s="235"/>
      <c r="GQ251" s="235"/>
      <c r="GR251" s="235"/>
      <c r="GS251" s="235"/>
      <c r="GT251" s="235"/>
      <c r="GV251" s="188"/>
      <c r="GW251" s="188"/>
      <c r="GX251" s="188"/>
      <c r="GY251" s="235"/>
      <c r="GZ251" s="188"/>
      <c r="HA251" s="188" t="s">
        <v>96</v>
      </c>
      <c r="HB251" s="235"/>
      <c r="HR251" s="284"/>
      <c r="HT251" s="284"/>
      <c r="HV251" s="188"/>
      <c r="HW251" s="188"/>
    </row>
    <row r="252" spans="1:231" s="76" customFormat="1" ht="15" x14ac:dyDescent="0.25">
      <c r="A252" s="254"/>
      <c r="B252" s="240" t="s">
        <v>189</v>
      </c>
      <c r="C252" s="655" t="s">
        <v>190</v>
      </c>
      <c r="D252" s="655"/>
      <c r="E252" s="655"/>
      <c r="F252" s="655"/>
      <c r="G252" s="655"/>
      <c r="H252" s="241" t="s">
        <v>97</v>
      </c>
      <c r="I252" s="243">
        <v>97</v>
      </c>
      <c r="J252" s="242"/>
      <c r="K252" s="243">
        <v>97</v>
      </c>
      <c r="L252" s="244"/>
      <c r="M252" s="242"/>
      <c r="N252" s="244"/>
      <c r="O252" s="242"/>
      <c r="P252" s="258">
        <v>379.2</v>
      </c>
      <c r="GO252" s="226"/>
      <c r="GP252" s="235"/>
      <c r="GQ252" s="235"/>
      <c r="GR252" s="235"/>
      <c r="GS252" s="235"/>
      <c r="GT252" s="235"/>
      <c r="GV252" s="188"/>
      <c r="GW252" s="188"/>
      <c r="GX252" s="188"/>
      <c r="GY252" s="235"/>
      <c r="GZ252" s="188"/>
      <c r="HA252" s="188" t="s">
        <v>190</v>
      </c>
      <c r="HB252" s="235"/>
      <c r="HR252" s="284"/>
      <c r="HT252" s="284"/>
      <c r="HV252" s="188"/>
      <c r="HW252" s="188"/>
    </row>
    <row r="253" spans="1:231" s="76" customFormat="1" ht="15" x14ac:dyDescent="0.25">
      <c r="A253" s="254"/>
      <c r="B253" s="240" t="s">
        <v>191</v>
      </c>
      <c r="C253" s="655" t="s">
        <v>192</v>
      </c>
      <c r="D253" s="655"/>
      <c r="E253" s="655"/>
      <c r="F253" s="655"/>
      <c r="G253" s="655"/>
      <c r="H253" s="241" t="s">
        <v>97</v>
      </c>
      <c r="I253" s="243">
        <v>51</v>
      </c>
      <c r="J253" s="242"/>
      <c r="K253" s="243">
        <v>51</v>
      </c>
      <c r="L253" s="244"/>
      <c r="M253" s="242"/>
      <c r="N253" s="244"/>
      <c r="O253" s="242"/>
      <c r="P253" s="258">
        <v>199.37</v>
      </c>
      <c r="GO253" s="226"/>
      <c r="GP253" s="235"/>
      <c r="GQ253" s="235"/>
      <c r="GR253" s="235"/>
      <c r="GS253" s="235"/>
      <c r="GT253" s="235"/>
      <c r="GV253" s="188"/>
      <c r="GW253" s="188"/>
      <c r="GX253" s="188"/>
      <c r="GY253" s="235"/>
      <c r="GZ253" s="188"/>
      <c r="HA253" s="188" t="s">
        <v>192</v>
      </c>
      <c r="HB253" s="235"/>
      <c r="HR253" s="284"/>
      <c r="HT253" s="284"/>
      <c r="HV253" s="188"/>
      <c r="HW253" s="188"/>
    </row>
    <row r="254" spans="1:231" s="76" customFormat="1" ht="15" x14ac:dyDescent="0.25">
      <c r="A254" s="271"/>
      <c r="B254" s="272"/>
      <c r="C254" s="654" t="s">
        <v>98</v>
      </c>
      <c r="D254" s="654"/>
      <c r="E254" s="654"/>
      <c r="F254" s="654"/>
      <c r="G254" s="654"/>
      <c r="H254" s="229"/>
      <c r="I254" s="230"/>
      <c r="J254" s="230"/>
      <c r="K254" s="230"/>
      <c r="L254" s="232"/>
      <c r="M254" s="230"/>
      <c r="N254" s="326">
        <v>475.54</v>
      </c>
      <c r="O254" s="230"/>
      <c r="P254" s="325">
        <v>998.63</v>
      </c>
      <c r="GO254" s="226"/>
      <c r="GP254" s="235"/>
      <c r="GQ254" s="235"/>
      <c r="GR254" s="235"/>
      <c r="GS254" s="235"/>
      <c r="GT254" s="235"/>
      <c r="GV254" s="188"/>
      <c r="GW254" s="188"/>
      <c r="GX254" s="188"/>
      <c r="GY254" s="235"/>
      <c r="GZ254" s="188"/>
      <c r="HA254" s="188"/>
      <c r="HB254" s="235" t="s">
        <v>98</v>
      </c>
      <c r="HR254" s="284"/>
      <c r="HT254" s="284"/>
      <c r="HV254" s="188"/>
      <c r="HW254" s="188"/>
    </row>
    <row r="255" spans="1:231" s="76" customFormat="1" ht="56.25" x14ac:dyDescent="0.25">
      <c r="A255" s="227" t="s">
        <v>182</v>
      </c>
      <c r="B255" s="228" t="s">
        <v>542</v>
      </c>
      <c r="C255" s="651" t="s">
        <v>543</v>
      </c>
      <c r="D255" s="651"/>
      <c r="E255" s="651"/>
      <c r="F255" s="651"/>
      <c r="G255" s="651"/>
      <c r="H255" s="229" t="s">
        <v>51</v>
      </c>
      <c r="I255" s="230">
        <v>2.1</v>
      </c>
      <c r="J255" s="231">
        <v>1</v>
      </c>
      <c r="K255" s="333">
        <v>2.1</v>
      </c>
      <c r="L255" s="326">
        <v>358.1</v>
      </c>
      <c r="M255" s="321">
        <v>1.55</v>
      </c>
      <c r="N255" s="331">
        <v>555.05999999999995</v>
      </c>
      <c r="O255" s="230"/>
      <c r="P255" s="270">
        <v>1165.6300000000001</v>
      </c>
      <c r="GO255" s="226"/>
      <c r="GP255" s="235" t="s">
        <v>543</v>
      </c>
      <c r="GQ255" s="235" t="s">
        <v>52</v>
      </c>
      <c r="GR255" s="235" t="s">
        <v>52</v>
      </c>
      <c r="GS255" s="235" t="s">
        <v>52</v>
      </c>
      <c r="GT255" s="235" t="s">
        <v>52</v>
      </c>
      <c r="GV255" s="188"/>
      <c r="GW255" s="188"/>
      <c r="GX255" s="188"/>
      <c r="GY255" s="235"/>
      <c r="GZ255" s="188"/>
      <c r="HA255" s="188"/>
      <c r="HB255" s="235"/>
      <c r="HR255" s="284"/>
      <c r="HT255" s="284"/>
      <c r="HV255" s="188"/>
      <c r="HW255" s="188"/>
    </row>
    <row r="256" spans="1:231" s="76" customFormat="1" ht="15" x14ac:dyDescent="0.25">
      <c r="A256" s="271"/>
      <c r="B256" s="272"/>
      <c r="C256" s="652" t="s">
        <v>201</v>
      </c>
      <c r="D256" s="652"/>
      <c r="E256" s="652"/>
      <c r="F256" s="652"/>
      <c r="G256" s="652"/>
      <c r="H256" s="652"/>
      <c r="I256" s="652"/>
      <c r="J256" s="652"/>
      <c r="K256" s="652"/>
      <c r="L256" s="652"/>
      <c r="M256" s="652"/>
      <c r="N256" s="652"/>
      <c r="O256" s="652"/>
      <c r="P256" s="653"/>
      <c r="GO256" s="226"/>
      <c r="GP256" s="235"/>
      <c r="GQ256" s="235"/>
      <c r="GR256" s="235"/>
      <c r="GS256" s="235"/>
      <c r="GT256" s="235"/>
      <c r="GV256" s="188"/>
      <c r="GW256" s="188"/>
      <c r="GX256" s="188"/>
      <c r="GY256" s="235"/>
      <c r="GZ256" s="188"/>
      <c r="HA256" s="188"/>
      <c r="HB256" s="235"/>
      <c r="HC256" s="238" t="s">
        <v>201</v>
      </c>
      <c r="HD256" s="238" t="s">
        <v>52</v>
      </c>
      <c r="HE256" s="238" t="s">
        <v>52</v>
      </c>
      <c r="HF256" s="238" t="s">
        <v>52</v>
      </c>
      <c r="HG256" s="238" t="s">
        <v>52</v>
      </c>
      <c r="HH256" s="238" t="s">
        <v>52</v>
      </c>
      <c r="HI256" s="238" t="s">
        <v>52</v>
      </c>
      <c r="HJ256" s="238" t="s">
        <v>52</v>
      </c>
      <c r="HK256" s="238" t="s">
        <v>52</v>
      </c>
      <c r="HL256" s="238" t="s">
        <v>52</v>
      </c>
      <c r="HM256" s="238" t="s">
        <v>52</v>
      </c>
      <c r="HN256" s="238" t="s">
        <v>52</v>
      </c>
      <c r="HO256" s="238" t="s">
        <v>52</v>
      </c>
      <c r="HP256" s="238" t="s">
        <v>52</v>
      </c>
      <c r="HR256" s="284"/>
      <c r="HT256" s="284"/>
      <c r="HV256" s="188"/>
      <c r="HW256" s="188"/>
    </row>
    <row r="257" spans="1:231" s="76" customFormat="1" ht="15" x14ac:dyDescent="0.25">
      <c r="A257" s="322"/>
      <c r="B257" s="323"/>
      <c r="C257" s="652" t="s">
        <v>544</v>
      </c>
      <c r="D257" s="652"/>
      <c r="E257" s="652"/>
      <c r="F257" s="652"/>
      <c r="G257" s="652"/>
      <c r="H257" s="652"/>
      <c r="I257" s="652"/>
      <c r="J257" s="652"/>
      <c r="K257" s="652"/>
      <c r="L257" s="652"/>
      <c r="M257" s="652"/>
      <c r="N257" s="652"/>
      <c r="O257" s="652"/>
      <c r="P257" s="653"/>
      <c r="GO257" s="226"/>
      <c r="GP257" s="235"/>
      <c r="GQ257" s="235"/>
      <c r="GR257" s="235"/>
      <c r="GS257" s="235"/>
      <c r="GT257" s="235"/>
      <c r="GV257" s="188"/>
      <c r="GW257" s="188"/>
      <c r="GX257" s="188"/>
      <c r="GY257" s="235"/>
      <c r="GZ257" s="188"/>
      <c r="HA257" s="188"/>
      <c r="HB257" s="235"/>
      <c r="HQ257" s="238" t="s">
        <v>544</v>
      </c>
      <c r="HR257" s="284"/>
      <c r="HT257" s="284"/>
      <c r="HV257" s="188"/>
      <c r="HW257" s="188"/>
    </row>
    <row r="258" spans="1:231" s="76" customFormat="1" ht="15" x14ac:dyDescent="0.25">
      <c r="A258" s="271"/>
      <c r="B258" s="272"/>
      <c r="C258" s="654" t="s">
        <v>98</v>
      </c>
      <c r="D258" s="654"/>
      <c r="E258" s="654"/>
      <c r="F258" s="654"/>
      <c r="G258" s="654"/>
      <c r="H258" s="229"/>
      <c r="I258" s="230"/>
      <c r="J258" s="230"/>
      <c r="K258" s="230"/>
      <c r="L258" s="232"/>
      <c r="M258" s="230"/>
      <c r="N258" s="232"/>
      <c r="O258" s="230"/>
      <c r="P258" s="270">
        <v>1165.6300000000001</v>
      </c>
      <c r="GO258" s="226"/>
      <c r="GP258" s="235"/>
      <c r="GQ258" s="235"/>
      <c r="GR258" s="235"/>
      <c r="GS258" s="235"/>
      <c r="GT258" s="235"/>
      <c r="GV258" s="188"/>
      <c r="GW258" s="188"/>
      <c r="GX258" s="188"/>
      <c r="GY258" s="235"/>
      <c r="GZ258" s="188"/>
      <c r="HA258" s="188"/>
      <c r="HB258" s="235" t="s">
        <v>98</v>
      </c>
      <c r="HR258" s="284"/>
      <c r="HT258" s="284"/>
      <c r="HV258" s="188"/>
      <c r="HW258" s="188"/>
    </row>
    <row r="259" spans="1:231" s="76" customFormat="1" ht="33.75" x14ac:dyDescent="0.25">
      <c r="A259" s="227" t="s">
        <v>183</v>
      </c>
      <c r="B259" s="228" t="s">
        <v>545</v>
      </c>
      <c r="C259" s="651" t="s">
        <v>546</v>
      </c>
      <c r="D259" s="651"/>
      <c r="E259" s="651"/>
      <c r="F259" s="651"/>
      <c r="G259" s="651"/>
      <c r="H259" s="229" t="s">
        <v>497</v>
      </c>
      <c r="I259" s="230">
        <v>7.1999999999999995E-2</v>
      </c>
      <c r="J259" s="231">
        <v>1</v>
      </c>
      <c r="K259" s="337">
        <v>7.1999999999999995E-2</v>
      </c>
      <c r="L259" s="232"/>
      <c r="M259" s="230"/>
      <c r="N259" s="233"/>
      <c r="O259" s="230"/>
      <c r="P259" s="234"/>
      <c r="GO259" s="226"/>
      <c r="GP259" s="235" t="s">
        <v>546</v>
      </c>
      <c r="GQ259" s="235" t="s">
        <v>52</v>
      </c>
      <c r="GR259" s="235" t="s">
        <v>52</v>
      </c>
      <c r="GS259" s="235" t="s">
        <v>52</v>
      </c>
      <c r="GT259" s="235" t="s">
        <v>52</v>
      </c>
      <c r="GV259" s="188"/>
      <c r="GW259" s="188"/>
      <c r="GX259" s="188"/>
      <c r="GY259" s="235"/>
      <c r="GZ259" s="188"/>
      <c r="HA259" s="188"/>
      <c r="HB259" s="235"/>
      <c r="HR259" s="284"/>
      <c r="HT259" s="284"/>
      <c r="HV259" s="188"/>
      <c r="HW259" s="188"/>
    </row>
    <row r="260" spans="1:231" s="76" customFormat="1" ht="15" x14ac:dyDescent="0.25">
      <c r="A260" s="322"/>
      <c r="B260" s="323"/>
      <c r="C260" s="652" t="s">
        <v>547</v>
      </c>
      <c r="D260" s="652"/>
      <c r="E260" s="652"/>
      <c r="F260" s="652"/>
      <c r="G260" s="652"/>
      <c r="H260" s="652"/>
      <c r="I260" s="652"/>
      <c r="J260" s="652"/>
      <c r="K260" s="652"/>
      <c r="L260" s="652"/>
      <c r="M260" s="652"/>
      <c r="N260" s="652"/>
      <c r="O260" s="652"/>
      <c r="P260" s="653"/>
      <c r="GO260" s="226"/>
      <c r="GP260" s="235"/>
      <c r="GQ260" s="235"/>
      <c r="GR260" s="235"/>
      <c r="GS260" s="235"/>
      <c r="GT260" s="235"/>
      <c r="GV260" s="188"/>
      <c r="GW260" s="188"/>
      <c r="GX260" s="188"/>
      <c r="GY260" s="235"/>
      <c r="GZ260" s="188"/>
      <c r="HA260" s="188"/>
      <c r="HB260" s="235"/>
      <c r="HQ260" s="238" t="s">
        <v>547</v>
      </c>
      <c r="HR260" s="284"/>
      <c r="HT260" s="284"/>
      <c r="HV260" s="188"/>
      <c r="HW260" s="188"/>
    </row>
    <row r="261" spans="1:231" s="76" customFormat="1" ht="22.5" x14ac:dyDescent="0.25">
      <c r="A261" s="236"/>
      <c r="B261" s="237" t="s">
        <v>266</v>
      </c>
      <c r="C261" s="663" t="s">
        <v>155</v>
      </c>
      <c r="D261" s="663"/>
      <c r="E261" s="663"/>
      <c r="F261" s="663"/>
      <c r="G261" s="663"/>
      <c r="H261" s="663"/>
      <c r="I261" s="663"/>
      <c r="J261" s="663"/>
      <c r="K261" s="663"/>
      <c r="L261" s="663"/>
      <c r="M261" s="663"/>
      <c r="N261" s="663"/>
      <c r="O261" s="663"/>
      <c r="P261" s="664"/>
      <c r="GO261" s="226"/>
      <c r="GP261" s="235"/>
      <c r="GQ261" s="235"/>
      <c r="GR261" s="235"/>
      <c r="GS261" s="235"/>
      <c r="GT261" s="235"/>
      <c r="GU261" s="238" t="s">
        <v>155</v>
      </c>
      <c r="GV261" s="188"/>
      <c r="GW261" s="188"/>
      <c r="GX261" s="188"/>
      <c r="GY261" s="235"/>
      <c r="GZ261" s="188"/>
      <c r="HA261" s="188"/>
      <c r="HB261" s="235"/>
      <c r="HR261" s="284"/>
      <c r="HT261" s="284"/>
      <c r="HV261" s="188"/>
      <c r="HW261" s="188"/>
    </row>
    <row r="262" spans="1:231" s="76" customFormat="1" ht="15" x14ac:dyDescent="0.25">
      <c r="A262" s="239"/>
      <c r="B262" s="240" t="s">
        <v>99</v>
      </c>
      <c r="C262" s="655" t="s">
        <v>122</v>
      </c>
      <c r="D262" s="655"/>
      <c r="E262" s="655"/>
      <c r="F262" s="655"/>
      <c r="G262" s="655"/>
      <c r="H262" s="241"/>
      <c r="I262" s="242"/>
      <c r="J262" s="242"/>
      <c r="K262" s="242"/>
      <c r="L262" s="244"/>
      <c r="M262" s="242"/>
      <c r="N262" s="244"/>
      <c r="O262" s="242"/>
      <c r="P262" s="245">
        <v>3085.91</v>
      </c>
      <c r="GO262" s="226"/>
      <c r="GP262" s="235"/>
      <c r="GQ262" s="235"/>
      <c r="GR262" s="235"/>
      <c r="GS262" s="235"/>
      <c r="GT262" s="235"/>
      <c r="GV262" s="188" t="s">
        <v>122</v>
      </c>
      <c r="GW262" s="188"/>
      <c r="GX262" s="188"/>
      <c r="GY262" s="235"/>
      <c r="GZ262" s="188"/>
      <c r="HA262" s="188"/>
      <c r="HB262" s="235"/>
      <c r="HR262" s="284"/>
      <c r="HT262" s="284"/>
      <c r="HV262" s="188"/>
      <c r="HW262" s="188"/>
    </row>
    <row r="263" spans="1:231" s="76" customFormat="1" ht="15" x14ac:dyDescent="0.25">
      <c r="A263" s="239"/>
      <c r="B263" s="240"/>
      <c r="C263" s="655" t="s">
        <v>123</v>
      </c>
      <c r="D263" s="655"/>
      <c r="E263" s="655"/>
      <c r="F263" s="655"/>
      <c r="G263" s="655"/>
      <c r="H263" s="241" t="s">
        <v>124</v>
      </c>
      <c r="I263" s="242"/>
      <c r="J263" s="242"/>
      <c r="K263" s="251">
        <v>3.24</v>
      </c>
      <c r="L263" s="244"/>
      <c r="M263" s="242"/>
      <c r="N263" s="244"/>
      <c r="O263" s="242"/>
      <c r="P263" s="245">
        <v>1645.76</v>
      </c>
      <c r="GO263" s="226"/>
      <c r="GP263" s="235"/>
      <c r="GQ263" s="235"/>
      <c r="GR263" s="235"/>
      <c r="GS263" s="235"/>
      <c r="GT263" s="235"/>
      <c r="GV263" s="188" t="s">
        <v>123</v>
      </c>
      <c r="GW263" s="188"/>
      <c r="GX263" s="188"/>
      <c r="GY263" s="235"/>
      <c r="GZ263" s="188"/>
      <c r="HA263" s="188"/>
      <c r="HB263" s="235"/>
      <c r="HR263" s="284"/>
      <c r="HT263" s="284"/>
      <c r="HV263" s="188"/>
      <c r="HW263" s="188"/>
    </row>
    <row r="264" spans="1:231" s="76" customFormat="1" ht="22.5" x14ac:dyDescent="0.25">
      <c r="A264" s="246"/>
      <c r="B264" s="240" t="s">
        <v>499</v>
      </c>
      <c r="C264" s="655" t="s">
        <v>500</v>
      </c>
      <c r="D264" s="655"/>
      <c r="E264" s="655"/>
      <c r="F264" s="655"/>
      <c r="G264" s="655"/>
      <c r="H264" s="241" t="s">
        <v>137</v>
      </c>
      <c r="I264" s="243">
        <v>45</v>
      </c>
      <c r="J264" s="242"/>
      <c r="K264" s="251">
        <v>3.24</v>
      </c>
      <c r="L264" s="256">
        <v>800.37</v>
      </c>
      <c r="M264" s="257">
        <v>1.19</v>
      </c>
      <c r="N264" s="250">
        <v>952.44</v>
      </c>
      <c r="O264" s="242"/>
      <c r="P264" s="245">
        <v>3085.91</v>
      </c>
      <c r="Q264" s="252"/>
      <c r="R264" s="252"/>
      <c r="GO264" s="226"/>
      <c r="GP264" s="235"/>
      <c r="GQ264" s="235"/>
      <c r="GR264" s="235"/>
      <c r="GS264" s="235"/>
      <c r="GT264" s="235"/>
      <c r="GV264" s="188"/>
      <c r="GW264" s="188" t="s">
        <v>500</v>
      </c>
      <c r="GX264" s="188"/>
      <c r="GY264" s="235"/>
      <c r="GZ264" s="188"/>
      <c r="HA264" s="188"/>
      <c r="HB264" s="235"/>
      <c r="HR264" s="284"/>
      <c r="HT264" s="284"/>
      <c r="HV264" s="188"/>
      <c r="HW264" s="188"/>
    </row>
    <row r="265" spans="1:231" s="76" customFormat="1" ht="15" x14ac:dyDescent="0.25">
      <c r="A265" s="254"/>
      <c r="B265" s="240" t="s">
        <v>371</v>
      </c>
      <c r="C265" s="655" t="s">
        <v>372</v>
      </c>
      <c r="D265" s="655"/>
      <c r="E265" s="655"/>
      <c r="F265" s="655"/>
      <c r="G265" s="655"/>
      <c r="H265" s="241" t="s">
        <v>124</v>
      </c>
      <c r="I265" s="243">
        <v>45</v>
      </c>
      <c r="J265" s="242"/>
      <c r="K265" s="251">
        <v>3.24</v>
      </c>
      <c r="L265" s="244"/>
      <c r="M265" s="242"/>
      <c r="N265" s="255">
        <v>406.36</v>
      </c>
      <c r="O265" s="251">
        <v>1.25</v>
      </c>
      <c r="P265" s="245">
        <v>1645.76</v>
      </c>
      <c r="GO265" s="226"/>
      <c r="GP265" s="235"/>
      <c r="GQ265" s="235"/>
      <c r="GR265" s="235"/>
      <c r="GS265" s="235"/>
      <c r="GT265" s="235"/>
      <c r="GV265" s="188"/>
      <c r="GW265" s="188"/>
      <c r="GX265" s="188" t="s">
        <v>372</v>
      </c>
      <c r="GY265" s="235"/>
      <c r="GZ265" s="188"/>
      <c r="HA265" s="188"/>
      <c r="HB265" s="235"/>
      <c r="HR265" s="284"/>
      <c r="HT265" s="284"/>
      <c r="HV265" s="188"/>
      <c r="HW265" s="188"/>
    </row>
    <row r="266" spans="1:231" s="76" customFormat="1" ht="15" x14ac:dyDescent="0.25">
      <c r="A266" s="268"/>
      <c r="B266" s="237"/>
      <c r="C266" s="654" t="s">
        <v>95</v>
      </c>
      <c r="D266" s="654"/>
      <c r="E266" s="654"/>
      <c r="F266" s="654"/>
      <c r="G266" s="654"/>
      <c r="H266" s="229"/>
      <c r="I266" s="230"/>
      <c r="J266" s="230"/>
      <c r="K266" s="230"/>
      <c r="L266" s="232"/>
      <c r="M266" s="230"/>
      <c r="N266" s="269"/>
      <c r="O266" s="230"/>
      <c r="P266" s="270">
        <v>4731.67</v>
      </c>
      <c r="Q266" s="252"/>
      <c r="R266" s="252"/>
      <c r="GO266" s="226"/>
      <c r="GP266" s="235"/>
      <c r="GQ266" s="235"/>
      <c r="GR266" s="235"/>
      <c r="GS266" s="235"/>
      <c r="GT266" s="235"/>
      <c r="GV266" s="188"/>
      <c r="GW266" s="188"/>
      <c r="GX266" s="188"/>
      <c r="GY266" s="235" t="s">
        <v>95</v>
      </c>
      <c r="GZ266" s="188"/>
      <c r="HA266" s="188"/>
      <c r="HB266" s="235"/>
      <c r="HR266" s="284"/>
      <c r="HT266" s="284"/>
      <c r="HV266" s="188"/>
      <c r="HW266" s="188"/>
    </row>
    <row r="267" spans="1:231" s="76" customFormat="1" ht="15" x14ac:dyDescent="0.25">
      <c r="A267" s="254"/>
      <c r="B267" s="240"/>
      <c r="C267" s="655" t="s">
        <v>96</v>
      </c>
      <c r="D267" s="655"/>
      <c r="E267" s="655"/>
      <c r="F267" s="655"/>
      <c r="G267" s="655"/>
      <c r="H267" s="241"/>
      <c r="I267" s="242"/>
      <c r="J267" s="242"/>
      <c r="K267" s="242"/>
      <c r="L267" s="244"/>
      <c r="M267" s="242"/>
      <c r="N267" s="244"/>
      <c r="O267" s="242"/>
      <c r="P267" s="245">
        <v>1645.76</v>
      </c>
      <c r="GO267" s="226"/>
      <c r="GP267" s="235"/>
      <c r="GQ267" s="235"/>
      <c r="GR267" s="235"/>
      <c r="GS267" s="235"/>
      <c r="GT267" s="235"/>
      <c r="GV267" s="188"/>
      <c r="GW267" s="188"/>
      <c r="GX267" s="188"/>
      <c r="GY267" s="235"/>
      <c r="GZ267" s="188"/>
      <c r="HA267" s="188" t="s">
        <v>96</v>
      </c>
      <c r="HB267" s="235"/>
      <c r="HR267" s="284"/>
      <c r="HT267" s="284"/>
      <c r="HV267" s="188"/>
      <c r="HW267" s="188"/>
    </row>
    <row r="268" spans="1:231" s="76" customFormat="1" ht="22.5" x14ac:dyDescent="0.25">
      <c r="A268" s="254"/>
      <c r="B268" s="240" t="s">
        <v>501</v>
      </c>
      <c r="C268" s="655" t="s">
        <v>502</v>
      </c>
      <c r="D268" s="655"/>
      <c r="E268" s="655"/>
      <c r="F268" s="655"/>
      <c r="G268" s="655"/>
      <c r="H268" s="241" t="s">
        <v>97</v>
      </c>
      <c r="I268" s="243">
        <v>92</v>
      </c>
      <c r="J268" s="242"/>
      <c r="K268" s="243">
        <v>92</v>
      </c>
      <c r="L268" s="244"/>
      <c r="M268" s="242"/>
      <c r="N268" s="244"/>
      <c r="O268" s="242"/>
      <c r="P268" s="245">
        <v>1514.1</v>
      </c>
      <c r="GO268" s="226"/>
      <c r="GP268" s="235"/>
      <c r="GQ268" s="235"/>
      <c r="GR268" s="235"/>
      <c r="GS268" s="235"/>
      <c r="GT268" s="235"/>
      <c r="GV268" s="188"/>
      <c r="GW268" s="188"/>
      <c r="GX268" s="188"/>
      <c r="GY268" s="235"/>
      <c r="GZ268" s="188"/>
      <c r="HA268" s="188" t="s">
        <v>502</v>
      </c>
      <c r="HB268" s="235"/>
      <c r="HR268" s="284"/>
      <c r="HT268" s="284"/>
      <c r="HV268" s="188"/>
      <c r="HW268" s="188"/>
    </row>
    <row r="269" spans="1:231" s="76" customFormat="1" ht="22.5" x14ac:dyDescent="0.25">
      <c r="A269" s="254"/>
      <c r="B269" s="240" t="s">
        <v>503</v>
      </c>
      <c r="C269" s="655" t="s">
        <v>504</v>
      </c>
      <c r="D269" s="655"/>
      <c r="E269" s="655"/>
      <c r="F269" s="655"/>
      <c r="G269" s="655"/>
      <c r="H269" s="241" t="s">
        <v>97</v>
      </c>
      <c r="I269" s="243">
        <v>46</v>
      </c>
      <c r="J269" s="242"/>
      <c r="K269" s="243">
        <v>46</v>
      </c>
      <c r="L269" s="244"/>
      <c r="M269" s="242"/>
      <c r="N269" s="244"/>
      <c r="O269" s="242"/>
      <c r="P269" s="258">
        <v>757.05</v>
      </c>
      <c r="GO269" s="226"/>
      <c r="GP269" s="235"/>
      <c r="GQ269" s="235"/>
      <c r="GR269" s="235"/>
      <c r="GS269" s="235"/>
      <c r="GT269" s="235"/>
      <c r="GV269" s="188"/>
      <c r="GW269" s="188"/>
      <c r="GX269" s="188"/>
      <c r="GY269" s="235"/>
      <c r="GZ269" s="188"/>
      <c r="HA269" s="188" t="s">
        <v>504</v>
      </c>
      <c r="HB269" s="235"/>
      <c r="HR269" s="284"/>
      <c r="HT269" s="284"/>
      <c r="HV269" s="188"/>
      <c r="HW269" s="188"/>
    </row>
    <row r="270" spans="1:231" s="76" customFormat="1" ht="15" x14ac:dyDescent="0.25">
      <c r="A270" s="271"/>
      <c r="B270" s="272"/>
      <c r="C270" s="654" t="s">
        <v>98</v>
      </c>
      <c r="D270" s="654"/>
      <c r="E270" s="654"/>
      <c r="F270" s="654"/>
      <c r="G270" s="654"/>
      <c r="H270" s="229"/>
      <c r="I270" s="230"/>
      <c r="J270" s="230"/>
      <c r="K270" s="230"/>
      <c r="L270" s="232"/>
      <c r="M270" s="230"/>
      <c r="N270" s="269">
        <v>97261.39</v>
      </c>
      <c r="O270" s="230"/>
      <c r="P270" s="270">
        <v>7002.82</v>
      </c>
      <c r="GO270" s="226"/>
      <c r="GP270" s="235"/>
      <c r="GQ270" s="235"/>
      <c r="GR270" s="235"/>
      <c r="GS270" s="235"/>
      <c r="GT270" s="235"/>
      <c r="GV270" s="188"/>
      <c r="GW270" s="188"/>
      <c r="GX270" s="188"/>
      <c r="GY270" s="235"/>
      <c r="GZ270" s="188"/>
      <c r="HA270" s="188"/>
      <c r="HB270" s="235" t="s">
        <v>98</v>
      </c>
      <c r="HR270" s="284"/>
      <c r="HT270" s="284"/>
      <c r="HV270" s="188"/>
      <c r="HW270" s="188"/>
    </row>
    <row r="271" spans="1:231" s="76" customFormat="1" ht="1.5" customHeight="1" x14ac:dyDescent="0.25">
      <c r="A271" s="273"/>
      <c r="B271" s="274"/>
      <c r="C271" s="274"/>
      <c r="D271" s="274"/>
      <c r="E271" s="274"/>
      <c r="F271" s="275"/>
      <c r="G271" s="275"/>
      <c r="H271" s="275"/>
      <c r="I271" s="275"/>
      <c r="J271" s="276"/>
      <c r="K271" s="275"/>
      <c r="L271" s="276"/>
      <c r="M271" s="277"/>
      <c r="N271" s="276"/>
      <c r="O271" s="278"/>
      <c r="P271" s="279"/>
      <c r="Q271" s="280"/>
      <c r="R271" s="281"/>
      <c r="GO271" s="226"/>
      <c r="GP271" s="235"/>
      <c r="GQ271" s="235"/>
      <c r="GR271" s="235"/>
      <c r="GS271" s="235"/>
      <c r="GT271" s="235"/>
      <c r="GV271" s="188"/>
      <c r="GW271" s="188"/>
      <c r="GX271" s="188"/>
      <c r="GY271" s="235"/>
      <c r="GZ271" s="188"/>
      <c r="HA271" s="188"/>
      <c r="HB271" s="235"/>
      <c r="HR271" s="284"/>
      <c r="HT271" s="284"/>
      <c r="HV271" s="188"/>
      <c r="HW271" s="188"/>
    </row>
    <row r="272" spans="1:231" s="76" customFormat="1" ht="15" x14ac:dyDescent="0.25">
      <c r="A272" s="268"/>
      <c r="B272" s="282"/>
      <c r="C272" s="650" t="s">
        <v>548</v>
      </c>
      <c r="D272" s="650"/>
      <c r="E272" s="650"/>
      <c r="F272" s="650"/>
      <c r="G272" s="650"/>
      <c r="H272" s="650"/>
      <c r="I272" s="650"/>
      <c r="J272" s="650"/>
      <c r="K272" s="650"/>
      <c r="L272" s="650"/>
      <c r="M272" s="650"/>
      <c r="N272" s="650"/>
      <c r="O272" s="650"/>
      <c r="P272" s="283"/>
      <c r="Q272" s="280"/>
      <c r="R272" s="281"/>
      <c r="GO272" s="226"/>
      <c r="GP272" s="235"/>
      <c r="GQ272" s="235"/>
      <c r="GR272" s="235"/>
      <c r="GS272" s="235"/>
      <c r="GT272" s="235"/>
      <c r="GV272" s="188"/>
      <c r="GW272" s="188"/>
      <c r="GX272" s="188"/>
      <c r="GY272" s="235"/>
      <c r="GZ272" s="188"/>
      <c r="HA272" s="188"/>
      <c r="HB272" s="235"/>
      <c r="HR272" s="284" t="s">
        <v>548</v>
      </c>
      <c r="HT272" s="284"/>
      <c r="HV272" s="188"/>
      <c r="HW272" s="188"/>
    </row>
    <row r="273" spans="1:231" s="76" customFormat="1" ht="15" x14ac:dyDescent="0.25">
      <c r="A273" s="268"/>
      <c r="B273" s="237"/>
      <c r="C273" s="648" t="s">
        <v>113</v>
      </c>
      <c r="D273" s="648"/>
      <c r="E273" s="648"/>
      <c r="F273" s="648"/>
      <c r="G273" s="648"/>
      <c r="H273" s="648"/>
      <c r="I273" s="648"/>
      <c r="J273" s="648"/>
      <c r="K273" s="648"/>
      <c r="L273" s="648"/>
      <c r="M273" s="648"/>
      <c r="N273" s="648"/>
      <c r="O273" s="648"/>
      <c r="P273" s="285">
        <v>526203.23</v>
      </c>
      <c r="Q273" s="280"/>
      <c r="R273" s="281"/>
      <c r="GO273" s="226"/>
      <c r="GP273" s="235"/>
      <c r="GQ273" s="235"/>
      <c r="GR273" s="235"/>
      <c r="GS273" s="235"/>
      <c r="GT273" s="235"/>
      <c r="GV273" s="188"/>
      <c r="GW273" s="188"/>
      <c r="GX273" s="188"/>
      <c r="GY273" s="235"/>
      <c r="GZ273" s="188"/>
      <c r="HA273" s="188"/>
      <c r="HB273" s="235"/>
      <c r="HR273" s="284"/>
      <c r="HS273" s="286" t="s">
        <v>113</v>
      </c>
      <c r="HT273" s="284"/>
      <c r="HV273" s="188"/>
      <c r="HW273" s="188"/>
    </row>
    <row r="274" spans="1:231" s="76" customFormat="1" ht="15" x14ac:dyDescent="0.25">
      <c r="A274" s="268"/>
      <c r="B274" s="237"/>
      <c r="C274" s="648" t="s">
        <v>105</v>
      </c>
      <c r="D274" s="648"/>
      <c r="E274" s="648"/>
      <c r="F274" s="648"/>
      <c r="G274" s="648"/>
      <c r="H274" s="648"/>
      <c r="I274" s="648"/>
      <c r="J274" s="648"/>
      <c r="K274" s="648"/>
      <c r="L274" s="648"/>
      <c r="M274" s="648"/>
      <c r="N274" s="648"/>
      <c r="O274" s="648"/>
      <c r="P274" s="287"/>
      <c r="Q274" s="280"/>
      <c r="R274" s="281"/>
      <c r="GO274" s="226"/>
      <c r="GP274" s="235"/>
      <c r="GQ274" s="235"/>
      <c r="GR274" s="235"/>
      <c r="GS274" s="235"/>
      <c r="GT274" s="235"/>
      <c r="GV274" s="188"/>
      <c r="GW274" s="188"/>
      <c r="GX274" s="188"/>
      <c r="GY274" s="235"/>
      <c r="GZ274" s="188"/>
      <c r="HA274" s="188"/>
      <c r="HB274" s="235"/>
      <c r="HR274" s="284"/>
      <c r="HS274" s="286" t="s">
        <v>105</v>
      </c>
      <c r="HT274" s="284"/>
      <c r="HV274" s="188"/>
      <c r="HW274" s="188"/>
    </row>
    <row r="275" spans="1:231" s="76" customFormat="1" ht="15" x14ac:dyDescent="0.25">
      <c r="A275" s="268"/>
      <c r="B275" s="237"/>
      <c r="C275" s="648" t="s">
        <v>106</v>
      </c>
      <c r="D275" s="648"/>
      <c r="E275" s="648"/>
      <c r="F275" s="648"/>
      <c r="G275" s="648"/>
      <c r="H275" s="648"/>
      <c r="I275" s="648"/>
      <c r="J275" s="648"/>
      <c r="K275" s="648"/>
      <c r="L275" s="648"/>
      <c r="M275" s="648"/>
      <c r="N275" s="648"/>
      <c r="O275" s="648"/>
      <c r="P275" s="285">
        <v>15126.43</v>
      </c>
      <c r="Q275" s="280"/>
      <c r="R275" s="281"/>
      <c r="GO275" s="226"/>
      <c r="GP275" s="235"/>
      <c r="GQ275" s="235"/>
      <c r="GR275" s="235"/>
      <c r="GS275" s="235"/>
      <c r="GT275" s="235"/>
      <c r="GV275" s="188"/>
      <c r="GW275" s="188"/>
      <c r="GX275" s="188"/>
      <c r="GY275" s="235"/>
      <c r="GZ275" s="188"/>
      <c r="HA275" s="188"/>
      <c r="HB275" s="235"/>
      <c r="HR275" s="284"/>
      <c r="HS275" s="286" t="s">
        <v>106</v>
      </c>
      <c r="HT275" s="284"/>
      <c r="HV275" s="188"/>
      <c r="HW275" s="188"/>
    </row>
    <row r="276" spans="1:231" s="76" customFormat="1" ht="15" x14ac:dyDescent="0.25">
      <c r="A276" s="268"/>
      <c r="B276" s="237"/>
      <c r="C276" s="648" t="s">
        <v>107</v>
      </c>
      <c r="D276" s="648"/>
      <c r="E276" s="648"/>
      <c r="F276" s="648"/>
      <c r="G276" s="648"/>
      <c r="H276" s="648"/>
      <c r="I276" s="648"/>
      <c r="J276" s="648"/>
      <c r="K276" s="648"/>
      <c r="L276" s="648"/>
      <c r="M276" s="648"/>
      <c r="N276" s="648"/>
      <c r="O276" s="648"/>
      <c r="P276" s="285">
        <v>15151.52</v>
      </c>
      <c r="Q276" s="280"/>
      <c r="R276" s="281"/>
      <c r="GO276" s="226"/>
      <c r="GP276" s="235"/>
      <c r="GQ276" s="235"/>
      <c r="GR276" s="235"/>
      <c r="GS276" s="235"/>
      <c r="GT276" s="235"/>
      <c r="GV276" s="188"/>
      <c r="GW276" s="188"/>
      <c r="GX276" s="188"/>
      <c r="GY276" s="235"/>
      <c r="GZ276" s="188"/>
      <c r="HA276" s="188"/>
      <c r="HB276" s="235"/>
      <c r="HR276" s="284"/>
      <c r="HS276" s="286" t="s">
        <v>107</v>
      </c>
      <c r="HT276" s="284"/>
      <c r="HV276" s="188"/>
      <c r="HW276" s="188"/>
    </row>
    <row r="277" spans="1:231" s="76" customFormat="1" ht="15" x14ac:dyDescent="0.25">
      <c r="A277" s="268"/>
      <c r="B277" s="237"/>
      <c r="C277" s="648" t="s">
        <v>108</v>
      </c>
      <c r="D277" s="648"/>
      <c r="E277" s="648"/>
      <c r="F277" s="648"/>
      <c r="G277" s="648"/>
      <c r="H277" s="648"/>
      <c r="I277" s="648"/>
      <c r="J277" s="648"/>
      <c r="K277" s="648"/>
      <c r="L277" s="648"/>
      <c r="M277" s="648"/>
      <c r="N277" s="648"/>
      <c r="O277" s="648"/>
      <c r="P277" s="285">
        <v>9158.1</v>
      </c>
      <c r="Q277" s="280"/>
      <c r="R277" s="281"/>
      <c r="GO277" s="226"/>
      <c r="GP277" s="235"/>
      <c r="GQ277" s="235"/>
      <c r="GR277" s="235"/>
      <c r="GS277" s="235"/>
      <c r="GT277" s="235"/>
      <c r="GV277" s="188"/>
      <c r="GW277" s="188"/>
      <c r="GX277" s="188"/>
      <c r="GY277" s="235"/>
      <c r="GZ277" s="188"/>
      <c r="HA277" s="188"/>
      <c r="HB277" s="235"/>
      <c r="HR277" s="284"/>
      <c r="HS277" s="286" t="s">
        <v>108</v>
      </c>
      <c r="HT277" s="284"/>
      <c r="HV277" s="188"/>
      <c r="HW277" s="188"/>
    </row>
    <row r="278" spans="1:231" s="76" customFormat="1" ht="15" x14ac:dyDescent="0.25">
      <c r="A278" s="268"/>
      <c r="B278" s="237"/>
      <c r="C278" s="648" t="s">
        <v>109</v>
      </c>
      <c r="D278" s="648"/>
      <c r="E278" s="648"/>
      <c r="F278" s="648"/>
      <c r="G278" s="648"/>
      <c r="H278" s="648"/>
      <c r="I278" s="648"/>
      <c r="J278" s="648"/>
      <c r="K278" s="648"/>
      <c r="L278" s="648"/>
      <c r="M278" s="648"/>
      <c r="N278" s="648"/>
      <c r="O278" s="648"/>
      <c r="P278" s="285">
        <v>486767.18</v>
      </c>
      <c r="Q278" s="280"/>
      <c r="R278" s="281"/>
      <c r="GO278" s="226"/>
      <c r="GP278" s="235"/>
      <c r="GQ278" s="235"/>
      <c r="GR278" s="235"/>
      <c r="GS278" s="235"/>
      <c r="GT278" s="235"/>
      <c r="GV278" s="188"/>
      <c r="GW278" s="188"/>
      <c r="GX278" s="188"/>
      <c r="GY278" s="235"/>
      <c r="GZ278" s="188"/>
      <c r="HA278" s="188"/>
      <c r="HB278" s="235"/>
      <c r="HR278" s="284"/>
      <c r="HS278" s="286" t="s">
        <v>109</v>
      </c>
      <c r="HT278" s="284"/>
      <c r="HV278" s="188"/>
      <c r="HW278" s="188"/>
    </row>
    <row r="279" spans="1:231" s="76" customFormat="1" ht="15" x14ac:dyDescent="0.25">
      <c r="A279" s="268"/>
      <c r="B279" s="237"/>
      <c r="C279" s="648" t="s">
        <v>267</v>
      </c>
      <c r="D279" s="648"/>
      <c r="E279" s="648"/>
      <c r="F279" s="648"/>
      <c r="G279" s="648"/>
      <c r="H279" s="648"/>
      <c r="I279" s="648"/>
      <c r="J279" s="648"/>
      <c r="K279" s="648"/>
      <c r="L279" s="648"/>
      <c r="M279" s="648"/>
      <c r="N279" s="648"/>
      <c r="O279" s="648"/>
      <c r="P279" s="285">
        <v>19321.919999999998</v>
      </c>
      <c r="Q279" s="280"/>
      <c r="R279" s="281"/>
      <c r="GO279" s="226"/>
      <c r="GP279" s="235"/>
      <c r="GQ279" s="235"/>
      <c r="GR279" s="235"/>
      <c r="GS279" s="235"/>
      <c r="GT279" s="235"/>
      <c r="GV279" s="188"/>
      <c r="GW279" s="188"/>
      <c r="GX279" s="188"/>
      <c r="GY279" s="235"/>
      <c r="GZ279" s="188"/>
      <c r="HA279" s="188"/>
      <c r="HB279" s="235"/>
      <c r="HR279" s="284"/>
      <c r="HS279" s="286" t="s">
        <v>267</v>
      </c>
      <c r="HT279" s="284"/>
      <c r="HV279" s="188"/>
      <c r="HW279" s="188"/>
    </row>
    <row r="280" spans="1:231" s="76" customFormat="1" ht="15" x14ac:dyDescent="0.25">
      <c r="A280" s="268"/>
      <c r="B280" s="237"/>
      <c r="C280" s="648" t="s">
        <v>105</v>
      </c>
      <c r="D280" s="648"/>
      <c r="E280" s="648"/>
      <c r="F280" s="648"/>
      <c r="G280" s="648"/>
      <c r="H280" s="648"/>
      <c r="I280" s="648"/>
      <c r="J280" s="648"/>
      <c r="K280" s="648"/>
      <c r="L280" s="648"/>
      <c r="M280" s="648"/>
      <c r="N280" s="648"/>
      <c r="O280" s="648"/>
      <c r="P280" s="287"/>
      <c r="Q280" s="280"/>
      <c r="R280" s="281"/>
      <c r="GO280" s="226"/>
      <c r="GP280" s="235"/>
      <c r="GQ280" s="235"/>
      <c r="GR280" s="235"/>
      <c r="GS280" s="235"/>
      <c r="GT280" s="235"/>
      <c r="GV280" s="188"/>
      <c r="GW280" s="188"/>
      <c r="GX280" s="188"/>
      <c r="GY280" s="235"/>
      <c r="GZ280" s="188"/>
      <c r="HA280" s="188"/>
      <c r="HB280" s="235"/>
      <c r="HR280" s="284"/>
      <c r="HS280" s="286" t="s">
        <v>105</v>
      </c>
      <c r="HT280" s="284"/>
      <c r="HV280" s="188"/>
      <c r="HW280" s="188"/>
    </row>
    <row r="281" spans="1:231" s="76" customFormat="1" ht="15" x14ac:dyDescent="0.25">
      <c r="A281" s="268"/>
      <c r="B281" s="237"/>
      <c r="C281" s="648" t="s">
        <v>167</v>
      </c>
      <c r="D281" s="648"/>
      <c r="E281" s="648"/>
      <c r="F281" s="648"/>
      <c r="G281" s="648"/>
      <c r="H281" s="648"/>
      <c r="I281" s="648"/>
      <c r="J281" s="648"/>
      <c r="K281" s="648"/>
      <c r="L281" s="648"/>
      <c r="M281" s="648"/>
      <c r="N281" s="648"/>
      <c r="O281" s="648"/>
      <c r="P281" s="285">
        <v>8514.5300000000007</v>
      </c>
      <c r="Q281" s="280"/>
      <c r="R281" s="281"/>
      <c r="GO281" s="226"/>
      <c r="GP281" s="235"/>
      <c r="GQ281" s="235"/>
      <c r="GR281" s="235"/>
      <c r="GS281" s="235"/>
      <c r="GT281" s="235"/>
      <c r="GV281" s="188"/>
      <c r="GW281" s="188"/>
      <c r="GX281" s="188"/>
      <c r="GY281" s="235"/>
      <c r="GZ281" s="188"/>
      <c r="HA281" s="188"/>
      <c r="HB281" s="235"/>
      <c r="HR281" s="284"/>
      <c r="HS281" s="286" t="s">
        <v>167</v>
      </c>
      <c r="HT281" s="284"/>
      <c r="HV281" s="188"/>
      <c r="HW281" s="188"/>
    </row>
    <row r="282" spans="1:231" s="76" customFormat="1" ht="15" x14ac:dyDescent="0.25">
      <c r="A282" s="268"/>
      <c r="B282" s="237"/>
      <c r="C282" s="648" t="s">
        <v>168</v>
      </c>
      <c r="D282" s="648"/>
      <c r="E282" s="648"/>
      <c r="F282" s="648"/>
      <c r="G282" s="648"/>
      <c r="H282" s="648"/>
      <c r="I282" s="648"/>
      <c r="J282" s="648"/>
      <c r="K282" s="648"/>
      <c r="L282" s="648"/>
      <c r="M282" s="648"/>
      <c r="N282" s="648"/>
      <c r="O282" s="648"/>
      <c r="P282" s="285">
        <v>4540.92</v>
      </c>
      <c r="Q282" s="280"/>
      <c r="R282" s="281"/>
      <c r="GO282" s="226"/>
      <c r="GP282" s="235"/>
      <c r="GQ282" s="235"/>
      <c r="GR282" s="235"/>
      <c r="GS282" s="235"/>
      <c r="GT282" s="235"/>
      <c r="GV282" s="188"/>
      <c r="GW282" s="188"/>
      <c r="GX282" s="188"/>
      <c r="GY282" s="235"/>
      <c r="GZ282" s="188"/>
      <c r="HA282" s="188"/>
      <c r="HB282" s="235"/>
      <c r="HR282" s="284"/>
      <c r="HS282" s="286" t="s">
        <v>168</v>
      </c>
      <c r="HT282" s="284"/>
      <c r="HV282" s="188"/>
      <c r="HW282" s="188"/>
    </row>
    <row r="283" spans="1:231" s="76" customFormat="1" ht="15" x14ac:dyDescent="0.25">
      <c r="A283" s="268"/>
      <c r="B283" s="237"/>
      <c r="C283" s="648" t="s">
        <v>170</v>
      </c>
      <c r="D283" s="648"/>
      <c r="E283" s="648"/>
      <c r="F283" s="648"/>
      <c r="G283" s="648"/>
      <c r="H283" s="648"/>
      <c r="I283" s="648"/>
      <c r="J283" s="648"/>
      <c r="K283" s="648"/>
      <c r="L283" s="648"/>
      <c r="M283" s="648"/>
      <c r="N283" s="648"/>
      <c r="O283" s="648"/>
      <c r="P283" s="285">
        <v>4177.6499999999996</v>
      </c>
      <c r="Q283" s="280"/>
      <c r="R283" s="281"/>
      <c r="GO283" s="226"/>
      <c r="GP283" s="235"/>
      <c r="GQ283" s="235"/>
      <c r="GR283" s="235"/>
      <c r="GS283" s="235"/>
      <c r="GT283" s="235"/>
      <c r="GV283" s="188"/>
      <c r="GW283" s="188"/>
      <c r="GX283" s="188"/>
      <c r="GY283" s="235"/>
      <c r="GZ283" s="188"/>
      <c r="HA283" s="188"/>
      <c r="HB283" s="235"/>
      <c r="HR283" s="284"/>
      <c r="HS283" s="286" t="s">
        <v>170</v>
      </c>
      <c r="HT283" s="284"/>
      <c r="HV283" s="188"/>
      <c r="HW283" s="188"/>
    </row>
    <row r="284" spans="1:231" s="76" customFormat="1" ht="15" x14ac:dyDescent="0.25">
      <c r="A284" s="268"/>
      <c r="B284" s="237"/>
      <c r="C284" s="648" t="s">
        <v>171</v>
      </c>
      <c r="D284" s="648"/>
      <c r="E284" s="648"/>
      <c r="F284" s="648"/>
      <c r="G284" s="648"/>
      <c r="H284" s="648"/>
      <c r="I284" s="648"/>
      <c r="J284" s="648"/>
      <c r="K284" s="648"/>
      <c r="L284" s="648"/>
      <c r="M284" s="648"/>
      <c r="N284" s="648"/>
      <c r="O284" s="648"/>
      <c r="P284" s="285">
        <v>2088.8200000000002</v>
      </c>
      <c r="Q284" s="280"/>
      <c r="R284" s="281"/>
      <c r="GO284" s="226"/>
      <c r="GP284" s="235"/>
      <c r="GQ284" s="235"/>
      <c r="GR284" s="235"/>
      <c r="GS284" s="235"/>
      <c r="GT284" s="235"/>
      <c r="GV284" s="188"/>
      <c r="GW284" s="188"/>
      <c r="GX284" s="188"/>
      <c r="GY284" s="235"/>
      <c r="GZ284" s="188"/>
      <c r="HA284" s="188"/>
      <c r="HB284" s="235"/>
      <c r="HR284" s="284"/>
      <c r="HS284" s="286" t="s">
        <v>171</v>
      </c>
      <c r="HT284" s="284"/>
      <c r="HV284" s="188"/>
      <c r="HW284" s="188"/>
    </row>
    <row r="285" spans="1:231" s="76" customFormat="1" ht="15" x14ac:dyDescent="0.25">
      <c r="A285" s="268"/>
      <c r="B285" s="237"/>
      <c r="C285" s="648" t="s">
        <v>172</v>
      </c>
      <c r="D285" s="648"/>
      <c r="E285" s="648"/>
      <c r="F285" s="648"/>
      <c r="G285" s="648"/>
      <c r="H285" s="648"/>
      <c r="I285" s="648"/>
      <c r="J285" s="648"/>
      <c r="K285" s="648"/>
      <c r="L285" s="648"/>
      <c r="M285" s="648"/>
      <c r="N285" s="648"/>
      <c r="O285" s="648"/>
      <c r="P285" s="285">
        <v>542368.31999999995</v>
      </c>
      <c r="Q285" s="280"/>
      <c r="R285" s="281"/>
      <c r="GO285" s="226"/>
      <c r="GP285" s="235"/>
      <c r="GQ285" s="235"/>
      <c r="GR285" s="235"/>
      <c r="GS285" s="235"/>
      <c r="GT285" s="235"/>
      <c r="GV285" s="188"/>
      <c r="GW285" s="188"/>
      <c r="GX285" s="188"/>
      <c r="GY285" s="235"/>
      <c r="GZ285" s="188"/>
      <c r="HA285" s="188"/>
      <c r="HB285" s="235"/>
      <c r="HR285" s="284"/>
      <c r="HS285" s="286" t="s">
        <v>172</v>
      </c>
      <c r="HT285" s="284"/>
      <c r="HV285" s="188"/>
      <c r="HW285" s="188"/>
    </row>
    <row r="286" spans="1:231" s="76" customFormat="1" ht="15" x14ac:dyDescent="0.25">
      <c r="A286" s="268"/>
      <c r="B286" s="237"/>
      <c r="C286" s="648" t="s">
        <v>105</v>
      </c>
      <c r="D286" s="648"/>
      <c r="E286" s="648"/>
      <c r="F286" s="648"/>
      <c r="G286" s="648"/>
      <c r="H286" s="648"/>
      <c r="I286" s="648"/>
      <c r="J286" s="648"/>
      <c r="K286" s="648"/>
      <c r="L286" s="648"/>
      <c r="M286" s="648"/>
      <c r="N286" s="648"/>
      <c r="O286" s="648"/>
      <c r="P286" s="287"/>
      <c r="Q286" s="280"/>
      <c r="R286" s="281"/>
      <c r="GO286" s="226"/>
      <c r="GP286" s="235"/>
      <c r="GQ286" s="235"/>
      <c r="GR286" s="235"/>
      <c r="GS286" s="235"/>
      <c r="GT286" s="235"/>
      <c r="GV286" s="188"/>
      <c r="GW286" s="188"/>
      <c r="GX286" s="188"/>
      <c r="GY286" s="235"/>
      <c r="GZ286" s="188"/>
      <c r="HA286" s="188"/>
      <c r="HB286" s="235"/>
      <c r="HR286" s="284"/>
      <c r="HS286" s="286" t="s">
        <v>105</v>
      </c>
      <c r="HT286" s="284"/>
      <c r="HV286" s="188"/>
      <c r="HW286" s="188"/>
    </row>
    <row r="287" spans="1:231" s="76" customFormat="1" ht="15" x14ac:dyDescent="0.25">
      <c r="A287" s="268"/>
      <c r="B287" s="237"/>
      <c r="C287" s="648" t="s">
        <v>166</v>
      </c>
      <c r="D287" s="648"/>
      <c r="E287" s="648"/>
      <c r="F287" s="648"/>
      <c r="G287" s="648"/>
      <c r="H287" s="648"/>
      <c r="I287" s="648"/>
      <c r="J287" s="648"/>
      <c r="K287" s="648"/>
      <c r="L287" s="648"/>
      <c r="M287" s="648"/>
      <c r="N287" s="648"/>
      <c r="O287" s="648"/>
      <c r="P287" s="285">
        <v>15126.43</v>
      </c>
      <c r="Q287" s="280"/>
      <c r="R287" s="281"/>
      <c r="GO287" s="226"/>
      <c r="GP287" s="235"/>
      <c r="GQ287" s="235"/>
      <c r="GR287" s="235"/>
      <c r="GS287" s="235"/>
      <c r="GT287" s="235"/>
      <c r="GV287" s="188"/>
      <c r="GW287" s="188"/>
      <c r="GX287" s="188"/>
      <c r="GY287" s="235"/>
      <c r="GZ287" s="188"/>
      <c r="HA287" s="188"/>
      <c r="HB287" s="235"/>
      <c r="HR287" s="284"/>
      <c r="HS287" s="286" t="s">
        <v>166</v>
      </c>
      <c r="HT287" s="284"/>
      <c r="HV287" s="188"/>
      <c r="HW287" s="188"/>
    </row>
    <row r="288" spans="1:231" s="76" customFormat="1" ht="15" x14ac:dyDescent="0.25">
      <c r="A288" s="268"/>
      <c r="B288" s="237"/>
      <c r="C288" s="648" t="s">
        <v>167</v>
      </c>
      <c r="D288" s="648"/>
      <c r="E288" s="648"/>
      <c r="F288" s="648"/>
      <c r="G288" s="648"/>
      <c r="H288" s="648"/>
      <c r="I288" s="648"/>
      <c r="J288" s="648"/>
      <c r="K288" s="648"/>
      <c r="L288" s="648"/>
      <c r="M288" s="648"/>
      <c r="N288" s="648"/>
      <c r="O288" s="648"/>
      <c r="P288" s="285">
        <v>6636.99</v>
      </c>
      <c r="Q288" s="280"/>
      <c r="R288" s="281"/>
      <c r="GO288" s="226"/>
      <c r="GP288" s="235"/>
      <c r="GQ288" s="235"/>
      <c r="GR288" s="235"/>
      <c r="GS288" s="235"/>
      <c r="GT288" s="235"/>
      <c r="GV288" s="188"/>
      <c r="GW288" s="188"/>
      <c r="GX288" s="188"/>
      <c r="GY288" s="235"/>
      <c r="GZ288" s="188"/>
      <c r="HA288" s="188"/>
      <c r="HB288" s="235"/>
      <c r="HR288" s="284"/>
      <c r="HS288" s="286" t="s">
        <v>167</v>
      </c>
      <c r="HT288" s="284"/>
      <c r="HV288" s="188"/>
      <c r="HW288" s="188"/>
    </row>
    <row r="289" spans="1:233" s="76" customFormat="1" ht="15" x14ac:dyDescent="0.25">
      <c r="A289" s="268"/>
      <c r="B289" s="237"/>
      <c r="C289" s="648" t="s">
        <v>168</v>
      </c>
      <c r="D289" s="648"/>
      <c r="E289" s="648"/>
      <c r="F289" s="648"/>
      <c r="G289" s="648"/>
      <c r="H289" s="648"/>
      <c r="I289" s="648"/>
      <c r="J289" s="648"/>
      <c r="K289" s="648"/>
      <c r="L289" s="648"/>
      <c r="M289" s="648"/>
      <c r="N289" s="648"/>
      <c r="O289" s="648"/>
      <c r="P289" s="285">
        <v>4617.18</v>
      </c>
      <c r="Q289" s="280"/>
      <c r="R289" s="281"/>
      <c r="GO289" s="226"/>
      <c r="GP289" s="235"/>
      <c r="GQ289" s="235"/>
      <c r="GR289" s="235"/>
      <c r="GS289" s="235"/>
      <c r="GT289" s="235"/>
      <c r="GV289" s="188"/>
      <c r="GW289" s="188"/>
      <c r="GX289" s="188"/>
      <c r="GY289" s="235"/>
      <c r="GZ289" s="188"/>
      <c r="HA289" s="188"/>
      <c r="HB289" s="235"/>
      <c r="HR289" s="284"/>
      <c r="HS289" s="286" t="s">
        <v>168</v>
      </c>
      <c r="HT289" s="284"/>
      <c r="HV289" s="188"/>
      <c r="HW289" s="188"/>
    </row>
    <row r="290" spans="1:233" s="76" customFormat="1" ht="15" x14ac:dyDescent="0.25">
      <c r="A290" s="268"/>
      <c r="B290" s="237"/>
      <c r="C290" s="648" t="s">
        <v>169</v>
      </c>
      <c r="D290" s="648"/>
      <c r="E290" s="648"/>
      <c r="F290" s="648"/>
      <c r="G290" s="648"/>
      <c r="H290" s="648"/>
      <c r="I290" s="648"/>
      <c r="J290" s="648"/>
      <c r="K290" s="648"/>
      <c r="L290" s="648"/>
      <c r="M290" s="648"/>
      <c r="N290" s="648"/>
      <c r="O290" s="648"/>
      <c r="P290" s="285">
        <v>486767.18</v>
      </c>
      <c r="Q290" s="280"/>
      <c r="R290" s="281"/>
      <c r="GO290" s="226"/>
      <c r="GP290" s="235"/>
      <c r="GQ290" s="235"/>
      <c r="GR290" s="235"/>
      <c r="GS290" s="235"/>
      <c r="GT290" s="235"/>
      <c r="GV290" s="188"/>
      <c r="GW290" s="188"/>
      <c r="GX290" s="188"/>
      <c r="GY290" s="235"/>
      <c r="GZ290" s="188"/>
      <c r="HA290" s="188"/>
      <c r="HB290" s="235"/>
      <c r="HR290" s="284"/>
      <c r="HS290" s="286" t="s">
        <v>169</v>
      </c>
      <c r="HT290" s="284"/>
      <c r="HV290" s="188"/>
      <c r="HW290" s="188"/>
    </row>
    <row r="291" spans="1:233" s="76" customFormat="1" ht="15" x14ac:dyDescent="0.25">
      <c r="A291" s="268"/>
      <c r="B291" s="237"/>
      <c r="C291" s="648" t="s">
        <v>170</v>
      </c>
      <c r="D291" s="648"/>
      <c r="E291" s="648"/>
      <c r="F291" s="648"/>
      <c r="G291" s="648"/>
      <c r="H291" s="648"/>
      <c r="I291" s="648"/>
      <c r="J291" s="648"/>
      <c r="K291" s="648"/>
      <c r="L291" s="648"/>
      <c r="M291" s="648"/>
      <c r="N291" s="648"/>
      <c r="O291" s="648"/>
      <c r="P291" s="285">
        <v>19151.3</v>
      </c>
      <c r="Q291" s="280"/>
      <c r="R291" s="281"/>
      <c r="GO291" s="226"/>
      <c r="GP291" s="235"/>
      <c r="GQ291" s="235"/>
      <c r="GR291" s="235"/>
      <c r="GS291" s="235"/>
      <c r="GT291" s="235"/>
      <c r="GV291" s="188"/>
      <c r="GW291" s="188"/>
      <c r="GX291" s="188"/>
      <c r="GY291" s="235"/>
      <c r="GZ291" s="188"/>
      <c r="HA291" s="188"/>
      <c r="HB291" s="235"/>
      <c r="HR291" s="284"/>
      <c r="HS291" s="286" t="s">
        <v>170</v>
      </c>
      <c r="HT291" s="284"/>
      <c r="HV291" s="188"/>
      <c r="HW291" s="188"/>
    </row>
    <row r="292" spans="1:233" s="76" customFormat="1" ht="15" x14ac:dyDescent="0.25">
      <c r="A292" s="268"/>
      <c r="B292" s="237"/>
      <c r="C292" s="648" t="s">
        <v>171</v>
      </c>
      <c r="D292" s="648"/>
      <c r="E292" s="648"/>
      <c r="F292" s="648"/>
      <c r="G292" s="648"/>
      <c r="H292" s="648"/>
      <c r="I292" s="648"/>
      <c r="J292" s="648"/>
      <c r="K292" s="648"/>
      <c r="L292" s="648"/>
      <c r="M292" s="648"/>
      <c r="N292" s="648"/>
      <c r="O292" s="648"/>
      <c r="P292" s="285">
        <v>10069.24</v>
      </c>
      <c r="Q292" s="280"/>
      <c r="R292" s="281"/>
      <c r="GO292" s="226"/>
      <c r="GP292" s="235"/>
      <c r="GQ292" s="235"/>
      <c r="GR292" s="235"/>
      <c r="GS292" s="235"/>
      <c r="GT292" s="235"/>
      <c r="GV292" s="188"/>
      <c r="GW292" s="188"/>
      <c r="GX292" s="188"/>
      <c r="GY292" s="235"/>
      <c r="GZ292" s="188"/>
      <c r="HA292" s="188"/>
      <c r="HB292" s="235"/>
      <c r="HR292" s="284"/>
      <c r="HS292" s="286" t="s">
        <v>171</v>
      </c>
      <c r="HT292" s="284"/>
      <c r="HV292" s="188"/>
      <c r="HW292" s="188"/>
    </row>
    <row r="293" spans="1:233" s="76" customFormat="1" ht="15" x14ac:dyDescent="0.25">
      <c r="A293" s="268"/>
      <c r="B293" s="237"/>
      <c r="C293" s="648" t="s">
        <v>114</v>
      </c>
      <c r="D293" s="648"/>
      <c r="E293" s="648"/>
      <c r="F293" s="648"/>
      <c r="G293" s="648"/>
      <c r="H293" s="648"/>
      <c r="I293" s="648"/>
      <c r="J293" s="648"/>
      <c r="K293" s="648"/>
      <c r="L293" s="648"/>
      <c r="M293" s="648"/>
      <c r="N293" s="648"/>
      <c r="O293" s="648"/>
      <c r="P293" s="285">
        <v>24284.53</v>
      </c>
      <c r="Q293" s="280"/>
      <c r="R293" s="281"/>
      <c r="GO293" s="226"/>
      <c r="GP293" s="235"/>
      <c r="GQ293" s="235"/>
      <c r="GR293" s="235"/>
      <c r="GS293" s="235"/>
      <c r="GT293" s="235"/>
      <c r="GV293" s="188"/>
      <c r="GW293" s="188"/>
      <c r="GX293" s="188"/>
      <c r="GY293" s="235"/>
      <c r="GZ293" s="188"/>
      <c r="HA293" s="188"/>
      <c r="HB293" s="235"/>
      <c r="HR293" s="284"/>
      <c r="HS293" s="286" t="s">
        <v>114</v>
      </c>
      <c r="HT293" s="284"/>
      <c r="HV293" s="188"/>
      <c r="HW293" s="188"/>
    </row>
    <row r="294" spans="1:233" s="76" customFormat="1" ht="15" x14ac:dyDescent="0.25">
      <c r="A294" s="268"/>
      <c r="B294" s="237"/>
      <c r="C294" s="648" t="s">
        <v>115</v>
      </c>
      <c r="D294" s="648"/>
      <c r="E294" s="648"/>
      <c r="F294" s="648"/>
      <c r="G294" s="648"/>
      <c r="H294" s="648"/>
      <c r="I294" s="648"/>
      <c r="J294" s="648"/>
      <c r="K294" s="648"/>
      <c r="L294" s="648"/>
      <c r="M294" s="648"/>
      <c r="N294" s="648"/>
      <c r="O294" s="648"/>
      <c r="P294" s="285">
        <v>23328.95</v>
      </c>
      <c r="Q294" s="280"/>
      <c r="R294" s="281"/>
      <c r="GO294" s="226"/>
      <c r="GP294" s="235"/>
      <c r="GQ294" s="235"/>
      <c r="GR294" s="235"/>
      <c r="GS294" s="235"/>
      <c r="GT294" s="235"/>
      <c r="GV294" s="188"/>
      <c r="GW294" s="188"/>
      <c r="GX294" s="188"/>
      <c r="GY294" s="235"/>
      <c r="GZ294" s="188"/>
      <c r="HA294" s="188"/>
      <c r="HB294" s="235"/>
      <c r="HR294" s="284"/>
      <c r="HS294" s="286" t="s">
        <v>115</v>
      </c>
      <c r="HT294" s="284"/>
      <c r="HV294" s="188"/>
      <c r="HW294" s="188"/>
    </row>
    <row r="295" spans="1:233" s="76" customFormat="1" ht="15" x14ac:dyDescent="0.25">
      <c r="A295" s="268"/>
      <c r="B295" s="237"/>
      <c r="C295" s="648" t="s">
        <v>116</v>
      </c>
      <c r="D295" s="648"/>
      <c r="E295" s="648"/>
      <c r="F295" s="648"/>
      <c r="G295" s="648"/>
      <c r="H295" s="648"/>
      <c r="I295" s="648"/>
      <c r="J295" s="648"/>
      <c r="K295" s="648"/>
      <c r="L295" s="648"/>
      <c r="M295" s="648"/>
      <c r="N295" s="648"/>
      <c r="O295" s="648"/>
      <c r="P295" s="285">
        <v>12158.06</v>
      </c>
      <c r="Q295" s="280"/>
      <c r="R295" s="281"/>
      <c r="GO295" s="226"/>
      <c r="GP295" s="235"/>
      <c r="GQ295" s="235"/>
      <c r="GR295" s="235"/>
      <c r="GS295" s="235"/>
      <c r="GT295" s="235"/>
      <c r="GV295" s="188"/>
      <c r="GW295" s="188"/>
      <c r="GX295" s="188"/>
      <c r="GY295" s="235"/>
      <c r="GZ295" s="188"/>
      <c r="HA295" s="188"/>
      <c r="HB295" s="235"/>
      <c r="HR295" s="284"/>
      <c r="HS295" s="286" t="s">
        <v>116</v>
      </c>
      <c r="HT295" s="284"/>
      <c r="HV295" s="188"/>
      <c r="HW295" s="188"/>
    </row>
    <row r="296" spans="1:233" s="76" customFormat="1" ht="15" x14ac:dyDescent="0.25">
      <c r="A296" s="268"/>
      <c r="B296" s="282"/>
      <c r="C296" s="650" t="s">
        <v>549</v>
      </c>
      <c r="D296" s="650"/>
      <c r="E296" s="650"/>
      <c r="F296" s="650"/>
      <c r="G296" s="650"/>
      <c r="H296" s="650"/>
      <c r="I296" s="650"/>
      <c r="J296" s="650"/>
      <c r="K296" s="650"/>
      <c r="L296" s="650"/>
      <c r="M296" s="650"/>
      <c r="N296" s="650"/>
      <c r="O296" s="650"/>
      <c r="P296" s="288">
        <v>561690.24</v>
      </c>
      <c r="Q296" s="280"/>
      <c r="R296" s="281"/>
      <c r="GO296" s="226"/>
      <c r="GP296" s="235"/>
      <c r="GQ296" s="235"/>
      <c r="GR296" s="235"/>
      <c r="GS296" s="235"/>
      <c r="GT296" s="235"/>
      <c r="GV296" s="188"/>
      <c r="GW296" s="188"/>
      <c r="GX296" s="188"/>
      <c r="GY296" s="235"/>
      <c r="GZ296" s="188"/>
      <c r="HA296" s="188"/>
      <c r="HB296" s="235"/>
      <c r="HR296" s="284"/>
      <c r="HT296" s="284" t="s">
        <v>549</v>
      </c>
      <c r="HV296" s="188"/>
      <c r="HW296" s="188"/>
    </row>
    <row r="297" spans="1:233" s="76" customFormat="1" ht="15" x14ac:dyDescent="0.25">
      <c r="A297" s="268"/>
      <c r="B297" s="237"/>
      <c r="C297" s="648" t="s">
        <v>384</v>
      </c>
      <c r="D297" s="648"/>
      <c r="E297" s="648"/>
      <c r="F297" s="648"/>
      <c r="G297" s="648"/>
      <c r="H297" s="648"/>
      <c r="I297" s="648"/>
      <c r="J297" s="648"/>
      <c r="K297" s="648"/>
      <c r="L297" s="648"/>
      <c r="M297" s="648"/>
      <c r="N297" s="648"/>
      <c r="O297" s="648"/>
      <c r="P297" s="287"/>
      <c r="Q297" s="280"/>
      <c r="R297" s="281"/>
      <c r="GO297" s="226"/>
      <c r="GP297" s="235"/>
      <c r="GQ297" s="235"/>
      <c r="GR297" s="235"/>
      <c r="GS297" s="235"/>
      <c r="GT297" s="235"/>
      <c r="GV297" s="188"/>
      <c r="GW297" s="188"/>
      <c r="GX297" s="188"/>
      <c r="GY297" s="235"/>
      <c r="GZ297" s="188"/>
      <c r="HA297" s="188"/>
      <c r="HB297" s="235"/>
      <c r="HR297" s="284"/>
      <c r="HS297" s="286" t="s">
        <v>384</v>
      </c>
      <c r="HT297" s="284"/>
      <c r="HV297" s="188"/>
      <c r="HW297" s="188"/>
    </row>
    <row r="298" spans="1:233" s="76" customFormat="1" ht="15" x14ac:dyDescent="0.25">
      <c r="A298" s="268"/>
      <c r="B298" s="237"/>
      <c r="C298" s="648" t="s">
        <v>385</v>
      </c>
      <c r="D298" s="648"/>
      <c r="E298" s="648"/>
      <c r="F298" s="648"/>
      <c r="G298" s="648"/>
      <c r="H298" s="648"/>
      <c r="I298" s="648"/>
      <c r="J298" s="648"/>
      <c r="K298" s="289" t="s">
        <v>550</v>
      </c>
      <c r="L298" s="290"/>
      <c r="M298" s="290"/>
      <c r="O298" s="291"/>
      <c r="P298" s="287"/>
      <c r="Q298" s="280"/>
      <c r="R298" s="281"/>
      <c r="GO298" s="226"/>
      <c r="GP298" s="235"/>
      <c r="GQ298" s="235"/>
      <c r="GR298" s="235"/>
      <c r="GS298" s="235"/>
      <c r="GT298" s="235"/>
      <c r="GV298" s="188"/>
      <c r="GW298" s="188"/>
      <c r="GX298" s="188"/>
      <c r="GY298" s="235"/>
      <c r="GZ298" s="188"/>
      <c r="HA298" s="188"/>
      <c r="HB298" s="235"/>
      <c r="HR298" s="284"/>
      <c r="HT298" s="284"/>
      <c r="HU298" s="286" t="s">
        <v>385</v>
      </c>
      <c r="HV298" s="188"/>
      <c r="HW298" s="188"/>
    </row>
    <row r="299" spans="1:233" s="76" customFormat="1" ht="15" x14ac:dyDescent="0.25">
      <c r="A299" s="268"/>
      <c r="B299" s="237"/>
      <c r="C299" s="648" t="s">
        <v>387</v>
      </c>
      <c r="D299" s="648"/>
      <c r="E299" s="648"/>
      <c r="F299" s="648"/>
      <c r="G299" s="648"/>
      <c r="H299" s="648"/>
      <c r="I299" s="648"/>
      <c r="J299" s="648"/>
      <c r="K299" s="289" t="s">
        <v>551</v>
      </c>
      <c r="L299" s="290"/>
      <c r="M299" s="290"/>
      <c r="O299" s="291"/>
      <c r="P299" s="287"/>
      <c r="Q299" s="280"/>
      <c r="R299" s="281"/>
      <c r="GO299" s="226"/>
      <c r="GP299" s="235"/>
      <c r="GQ299" s="235"/>
      <c r="GR299" s="235"/>
      <c r="GS299" s="235"/>
      <c r="GT299" s="235"/>
      <c r="GV299" s="188"/>
      <c r="GW299" s="188"/>
      <c r="GX299" s="188"/>
      <c r="GY299" s="235"/>
      <c r="GZ299" s="188"/>
      <c r="HA299" s="188"/>
      <c r="HB299" s="235"/>
      <c r="HR299" s="284"/>
      <c r="HT299" s="284"/>
      <c r="HU299" s="286" t="s">
        <v>387</v>
      </c>
      <c r="HV299" s="188"/>
      <c r="HW299" s="188"/>
    </row>
    <row r="300" spans="1:233" s="76" customFormat="1" ht="1.5" customHeight="1" x14ac:dyDescent="0.25">
      <c r="A300" s="292"/>
      <c r="B300" s="293"/>
      <c r="C300" s="293"/>
      <c r="D300" s="293"/>
      <c r="E300" s="293"/>
      <c r="F300" s="293"/>
      <c r="G300" s="293"/>
      <c r="H300" s="293"/>
      <c r="I300" s="293"/>
      <c r="J300" s="293"/>
      <c r="K300" s="293"/>
      <c r="L300" s="293"/>
      <c r="M300" s="293"/>
      <c r="N300" s="210"/>
      <c r="O300" s="294"/>
      <c r="P300" s="295"/>
      <c r="Q300" s="280"/>
      <c r="R300" s="281"/>
    </row>
    <row r="301" spans="1:233" s="76" customFormat="1" ht="15" x14ac:dyDescent="0.25">
      <c r="A301" s="268"/>
      <c r="B301" s="282"/>
      <c r="C301" s="650" t="s">
        <v>112</v>
      </c>
      <c r="D301" s="650"/>
      <c r="E301" s="650"/>
      <c r="F301" s="650"/>
      <c r="G301" s="650"/>
      <c r="H301" s="650"/>
      <c r="I301" s="650"/>
      <c r="J301" s="650"/>
      <c r="K301" s="650"/>
      <c r="L301" s="650"/>
      <c r="M301" s="650"/>
      <c r="N301" s="650"/>
      <c r="O301" s="650"/>
      <c r="P301" s="283"/>
      <c r="Q301" s="280"/>
      <c r="R301" s="281"/>
      <c r="HX301" s="284" t="s">
        <v>112</v>
      </c>
    </row>
    <row r="302" spans="1:233" s="76" customFormat="1" ht="15" x14ac:dyDescent="0.25">
      <c r="A302" s="268"/>
      <c r="B302" s="237"/>
      <c r="C302" s="648" t="s">
        <v>113</v>
      </c>
      <c r="D302" s="648"/>
      <c r="E302" s="648"/>
      <c r="F302" s="648"/>
      <c r="G302" s="648"/>
      <c r="H302" s="648"/>
      <c r="I302" s="648"/>
      <c r="J302" s="648"/>
      <c r="K302" s="648"/>
      <c r="L302" s="648"/>
      <c r="M302" s="648"/>
      <c r="N302" s="648"/>
      <c r="O302" s="648"/>
      <c r="P302" s="285">
        <v>562912.92000000004</v>
      </c>
      <c r="Q302" s="296"/>
      <c r="R302" s="297"/>
      <c r="HX302" s="284"/>
      <c r="HY302" s="286" t="s">
        <v>113</v>
      </c>
    </row>
    <row r="303" spans="1:233" s="76" customFormat="1" ht="15" x14ac:dyDescent="0.25">
      <c r="A303" s="268"/>
      <c r="B303" s="237"/>
      <c r="C303" s="648" t="s">
        <v>105</v>
      </c>
      <c r="D303" s="648"/>
      <c r="E303" s="648"/>
      <c r="F303" s="648"/>
      <c r="G303" s="648"/>
      <c r="H303" s="648"/>
      <c r="I303" s="648"/>
      <c r="J303" s="648"/>
      <c r="K303" s="648"/>
      <c r="L303" s="648"/>
      <c r="M303" s="648"/>
      <c r="N303" s="648"/>
      <c r="O303" s="648"/>
      <c r="P303" s="287"/>
      <c r="Q303" s="296"/>
      <c r="R303" s="297"/>
      <c r="HX303" s="284"/>
      <c r="HY303" s="286" t="s">
        <v>105</v>
      </c>
    </row>
    <row r="304" spans="1:233" s="76" customFormat="1" ht="15" x14ac:dyDescent="0.25">
      <c r="A304" s="268"/>
      <c r="B304" s="237"/>
      <c r="C304" s="648" t="s">
        <v>106</v>
      </c>
      <c r="D304" s="648"/>
      <c r="E304" s="648"/>
      <c r="F304" s="648"/>
      <c r="G304" s="648"/>
      <c r="H304" s="648"/>
      <c r="I304" s="648"/>
      <c r="J304" s="648"/>
      <c r="K304" s="648"/>
      <c r="L304" s="648"/>
      <c r="M304" s="648"/>
      <c r="N304" s="648"/>
      <c r="O304" s="648"/>
      <c r="P304" s="285">
        <v>30571.03</v>
      </c>
      <c r="Q304" s="296"/>
      <c r="R304" s="297"/>
      <c r="HX304" s="284"/>
      <c r="HY304" s="286" t="s">
        <v>106</v>
      </c>
    </row>
    <row r="305" spans="1:233" s="76" customFormat="1" ht="15" x14ac:dyDescent="0.25">
      <c r="A305" s="268"/>
      <c r="B305" s="237"/>
      <c r="C305" s="648" t="s">
        <v>107</v>
      </c>
      <c r="D305" s="648"/>
      <c r="E305" s="648"/>
      <c r="F305" s="648"/>
      <c r="G305" s="648"/>
      <c r="H305" s="648"/>
      <c r="I305" s="648"/>
      <c r="J305" s="648"/>
      <c r="K305" s="648"/>
      <c r="L305" s="648"/>
      <c r="M305" s="648"/>
      <c r="N305" s="648"/>
      <c r="O305" s="648"/>
      <c r="P305" s="285">
        <v>15945.5</v>
      </c>
      <c r="Q305" s="296"/>
      <c r="R305" s="297"/>
      <c r="HX305" s="284"/>
      <c r="HY305" s="286" t="s">
        <v>107</v>
      </c>
    </row>
    <row r="306" spans="1:233" s="76" customFormat="1" ht="15" x14ac:dyDescent="0.25">
      <c r="A306" s="268"/>
      <c r="B306" s="237"/>
      <c r="C306" s="648" t="s">
        <v>108</v>
      </c>
      <c r="D306" s="648"/>
      <c r="E306" s="648"/>
      <c r="F306" s="648"/>
      <c r="G306" s="648"/>
      <c r="H306" s="648"/>
      <c r="I306" s="648"/>
      <c r="J306" s="648"/>
      <c r="K306" s="648"/>
      <c r="L306" s="648"/>
      <c r="M306" s="648"/>
      <c r="N306" s="648"/>
      <c r="O306" s="648"/>
      <c r="P306" s="285">
        <v>9627.4</v>
      </c>
      <c r="Q306" s="296"/>
      <c r="R306" s="297"/>
      <c r="HX306" s="284"/>
      <c r="HY306" s="286" t="s">
        <v>108</v>
      </c>
    </row>
    <row r="307" spans="1:233" s="76" customFormat="1" ht="15" x14ac:dyDescent="0.25">
      <c r="A307" s="268"/>
      <c r="B307" s="237"/>
      <c r="C307" s="648" t="s">
        <v>109</v>
      </c>
      <c r="D307" s="648"/>
      <c r="E307" s="648"/>
      <c r="F307" s="648"/>
      <c r="G307" s="648"/>
      <c r="H307" s="648"/>
      <c r="I307" s="648"/>
      <c r="J307" s="648"/>
      <c r="K307" s="648"/>
      <c r="L307" s="648"/>
      <c r="M307" s="648"/>
      <c r="N307" s="648"/>
      <c r="O307" s="648"/>
      <c r="P307" s="285">
        <v>506768.99</v>
      </c>
      <c r="Q307" s="296"/>
      <c r="R307" s="297"/>
      <c r="HX307" s="284"/>
      <c r="HY307" s="286" t="s">
        <v>109</v>
      </c>
    </row>
    <row r="308" spans="1:233" s="76" customFormat="1" ht="15" x14ac:dyDescent="0.25">
      <c r="A308" s="268"/>
      <c r="B308" s="237"/>
      <c r="C308" s="648" t="s">
        <v>267</v>
      </c>
      <c r="D308" s="648"/>
      <c r="E308" s="648"/>
      <c r="F308" s="648"/>
      <c r="G308" s="648"/>
      <c r="H308" s="648"/>
      <c r="I308" s="648"/>
      <c r="J308" s="648"/>
      <c r="K308" s="648"/>
      <c r="L308" s="648"/>
      <c r="M308" s="648"/>
      <c r="N308" s="648"/>
      <c r="O308" s="648"/>
      <c r="P308" s="285">
        <v>19321.919999999998</v>
      </c>
      <c r="Q308" s="296"/>
      <c r="R308" s="297"/>
      <c r="HX308" s="284"/>
      <c r="HY308" s="286" t="s">
        <v>267</v>
      </c>
    </row>
    <row r="309" spans="1:233" s="76" customFormat="1" ht="15" x14ac:dyDescent="0.25">
      <c r="A309" s="268"/>
      <c r="B309" s="237"/>
      <c r="C309" s="648" t="s">
        <v>105</v>
      </c>
      <c r="D309" s="648"/>
      <c r="E309" s="648"/>
      <c r="F309" s="648"/>
      <c r="G309" s="648"/>
      <c r="H309" s="648"/>
      <c r="I309" s="648"/>
      <c r="J309" s="648"/>
      <c r="K309" s="648"/>
      <c r="L309" s="648"/>
      <c r="M309" s="648"/>
      <c r="N309" s="648"/>
      <c r="O309" s="648"/>
      <c r="P309" s="287"/>
      <c r="Q309" s="296"/>
      <c r="R309" s="297"/>
      <c r="HX309" s="284"/>
      <c r="HY309" s="286" t="s">
        <v>105</v>
      </c>
    </row>
    <row r="310" spans="1:233" s="76" customFormat="1" ht="15" x14ac:dyDescent="0.25">
      <c r="A310" s="268"/>
      <c r="B310" s="237"/>
      <c r="C310" s="648" t="s">
        <v>167</v>
      </c>
      <c r="D310" s="648"/>
      <c r="E310" s="648"/>
      <c r="F310" s="648"/>
      <c r="G310" s="648"/>
      <c r="H310" s="648"/>
      <c r="I310" s="648"/>
      <c r="J310" s="648"/>
      <c r="K310" s="648"/>
      <c r="L310" s="648"/>
      <c r="M310" s="648"/>
      <c r="N310" s="648"/>
      <c r="O310" s="648"/>
      <c r="P310" s="285">
        <v>8514.5300000000007</v>
      </c>
      <c r="Q310" s="296"/>
      <c r="R310" s="297"/>
      <c r="HX310" s="284"/>
      <c r="HY310" s="286" t="s">
        <v>167</v>
      </c>
    </row>
    <row r="311" spans="1:233" s="76" customFormat="1" ht="15" x14ac:dyDescent="0.25">
      <c r="A311" s="268"/>
      <c r="B311" s="237"/>
      <c r="C311" s="648" t="s">
        <v>168</v>
      </c>
      <c r="D311" s="648"/>
      <c r="E311" s="648"/>
      <c r="F311" s="648"/>
      <c r="G311" s="648"/>
      <c r="H311" s="648"/>
      <c r="I311" s="648"/>
      <c r="J311" s="648"/>
      <c r="K311" s="648"/>
      <c r="L311" s="648"/>
      <c r="M311" s="648"/>
      <c r="N311" s="648"/>
      <c r="O311" s="648"/>
      <c r="P311" s="285">
        <v>4540.92</v>
      </c>
      <c r="Q311" s="296"/>
      <c r="R311" s="297"/>
      <c r="HX311" s="284"/>
      <c r="HY311" s="286" t="s">
        <v>168</v>
      </c>
    </row>
    <row r="312" spans="1:233" s="76" customFormat="1" ht="15" x14ac:dyDescent="0.25">
      <c r="A312" s="268"/>
      <c r="B312" s="237"/>
      <c r="C312" s="648" t="s">
        <v>170</v>
      </c>
      <c r="D312" s="648"/>
      <c r="E312" s="648"/>
      <c r="F312" s="648"/>
      <c r="G312" s="648"/>
      <c r="H312" s="648"/>
      <c r="I312" s="648"/>
      <c r="J312" s="648"/>
      <c r="K312" s="648"/>
      <c r="L312" s="648"/>
      <c r="M312" s="648"/>
      <c r="N312" s="648"/>
      <c r="O312" s="648"/>
      <c r="P312" s="285">
        <v>4177.6499999999996</v>
      </c>
      <c r="Q312" s="296"/>
      <c r="R312" s="297"/>
      <c r="HX312" s="284"/>
      <c r="HY312" s="286" t="s">
        <v>170</v>
      </c>
    </row>
    <row r="313" spans="1:233" s="76" customFormat="1" ht="15" x14ac:dyDescent="0.25">
      <c r="A313" s="268"/>
      <c r="B313" s="237"/>
      <c r="C313" s="648" t="s">
        <v>171</v>
      </c>
      <c r="D313" s="648"/>
      <c r="E313" s="648"/>
      <c r="F313" s="648"/>
      <c r="G313" s="648"/>
      <c r="H313" s="648"/>
      <c r="I313" s="648"/>
      <c r="J313" s="648"/>
      <c r="K313" s="648"/>
      <c r="L313" s="648"/>
      <c r="M313" s="648"/>
      <c r="N313" s="648"/>
      <c r="O313" s="648"/>
      <c r="P313" s="285">
        <v>2088.8200000000002</v>
      </c>
      <c r="Q313" s="296"/>
      <c r="R313" s="297"/>
      <c r="HX313" s="284"/>
      <c r="HY313" s="286" t="s">
        <v>171</v>
      </c>
    </row>
    <row r="314" spans="1:233" s="76" customFormat="1" ht="15" x14ac:dyDescent="0.25">
      <c r="A314" s="268"/>
      <c r="B314" s="237"/>
      <c r="C314" s="648" t="s">
        <v>172</v>
      </c>
      <c r="D314" s="648"/>
      <c r="E314" s="648"/>
      <c r="F314" s="648"/>
      <c r="G314" s="648"/>
      <c r="H314" s="648"/>
      <c r="I314" s="648"/>
      <c r="J314" s="648"/>
      <c r="K314" s="648"/>
      <c r="L314" s="648"/>
      <c r="M314" s="648"/>
      <c r="N314" s="648"/>
      <c r="O314" s="648"/>
      <c r="P314" s="285">
        <v>608782.84</v>
      </c>
      <c r="Q314" s="296"/>
      <c r="R314" s="297"/>
      <c r="HX314" s="284"/>
      <c r="HY314" s="286" t="s">
        <v>172</v>
      </c>
    </row>
    <row r="315" spans="1:233" s="76" customFormat="1" ht="15" x14ac:dyDescent="0.25">
      <c r="A315" s="268"/>
      <c r="B315" s="237"/>
      <c r="C315" s="648" t="s">
        <v>105</v>
      </c>
      <c r="D315" s="648"/>
      <c r="E315" s="648"/>
      <c r="F315" s="648"/>
      <c r="G315" s="648"/>
      <c r="H315" s="648"/>
      <c r="I315" s="648"/>
      <c r="J315" s="648"/>
      <c r="K315" s="648"/>
      <c r="L315" s="648"/>
      <c r="M315" s="648"/>
      <c r="N315" s="648"/>
      <c r="O315" s="648"/>
      <c r="P315" s="287"/>
      <c r="Q315" s="296"/>
      <c r="R315" s="297"/>
      <c r="HX315" s="284"/>
      <c r="HY315" s="286" t="s">
        <v>105</v>
      </c>
    </row>
    <row r="316" spans="1:233" s="76" customFormat="1" ht="15" x14ac:dyDescent="0.25">
      <c r="A316" s="268"/>
      <c r="B316" s="237"/>
      <c r="C316" s="648" t="s">
        <v>166</v>
      </c>
      <c r="D316" s="648"/>
      <c r="E316" s="648"/>
      <c r="F316" s="648"/>
      <c r="G316" s="648"/>
      <c r="H316" s="648"/>
      <c r="I316" s="648"/>
      <c r="J316" s="648"/>
      <c r="K316" s="648"/>
      <c r="L316" s="648"/>
      <c r="M316" s="648"/>
      <c r="N316" s="648"/>
      <c r="O316" s="648"/>
      <c r="P316" s="285">
        <v>30571.03</v>
      </c>
      <c r="Q316" s="296"/>
      <c r="R316" s="297"/>
      <c r="HX316" s="284"/>
      <c r="HY316" s="286" t="s">
        <v>166</v>
      </c>
    </row>
    <row r="317" spans="1:233" s="76" customFormat="1" ht="15" x14ac:dyDescent="0.25">
      <c r="A317" s="268"/>
      <c r="B317" s="237"/>
      <c r="C317" s="648" t="s">
        <v>167</v>
      </c>
      <c r="D317" s="648"/>
      <c r="E317" s="648"/>
      <c r="F317" s="648"/>
      <c r="G317" s="648"/>
      <c r="H317" s="648"/>
      <c r="I317" s="648"/>
      <c r="J317" s="648"/>
      <c r="K317" s="648"/>
      <c r="L317" s="648"/>
      <c r="M317" s="648"/>
      <c r="N317" s="648"/>
      <c r="O317" s="648"/>
      <c r="P317" s="285">
        <v>7430.97</v>
      </c>
      <c r="Q317" s="296"/>
      <c r="R317" s="297"/>
      <c r="HX317" s="284"/>
      <c r="HY317" s="286" t="s">
        <v>167</v>
      </c>
    </row>
    <row r="318" spans="1:233" s="76" customFormat="1" ht="15" x14ac:dyDescent="0.25">
      <c r="A318" s="268"/>
      <c r="B318" s="237"/>
      <c r="C318" s="648" t="s">
        <v>168</v>
      </c>
      <c r="D318" s="648"/>
      <c r="E318" s="648"/>
      <c r="F318" s="648"/>
      <c r="G318" s="648"/>
      <c r="H318" s="648"/>
      <c r="I318" s="648"/>
      <c r="J318" s="648"/>
      <c r="K318" s="648"/>
      <c r="L318" s="648"/>
      <c r="M318" s="648"/>
      <c r="N318" s="648"/>
      <c r="O318" s="648"/>
      <c r="P318" s="285">
        <v>5086.4799999999996</v>
      </c>
      <c r="Q318" s="296"/>
      <c r="R318" s="297"/>
      <c r="HX318" s="284"/>
      <c r="HY318" s="286" t="s">
        <v>168</v>
      </c>
    </row>
    <row r="319" spans="1:233" s="76" customFormat="1" ht="15" x14ac:dyDescent="0.25">
      <c r="A319" s="268"/>
      <c r="B319" s="237"/>
      <c r="C319" s="648" t="s">
        <v>169</v>
      </c>
      <c r="D319" s="648"/>
      <c r="E319" s="648"/>
      <c r="F319" s="648"/>
      <c r="G319" s="648"/>
      <c r="H319" s="648"/>
      <c r="I319" s="648"/>
      <c r="J319" s="648"/>
      <c r="K319" s="648"/>
      <c r="L319" s="648"/>
      <c r="M319" s="648"/>
      <c r="N319" s="648"/>
      <c r="O319" s="648"/>
      <c r="P319" s="285">
        <v>506768.99</v>
      </c>
      <c r="Q319" s="296"/>
      <c r="R319" s="297"/>
      <c r="HX319" s="284"/>
      <c r="HY319" s="286" t="s">
        <v>169</v>
      </c>
    </row>
    <row r="320" spans="1:233" s="76" customFormat="1" ht="15" x14ac:dyDescent="0.25">
      <c r="A320" s="268"/>
      <c r="B320" s="237"/>
      <c r="C320" s="648" t="s">
        <v>170</v>
      </c>
      <c r="D320" s="648"/>
      <c r="E320" s="648"/>
      <c r="F320" s="648"/>
      <c r="G320" s="648"/>
      <c r="H320" s="648"/>
      <c r="I320" s="648"/>
      <c r="J320" s="648"/>
      <c r="K320" s="648"/>
      <c r="L320" s="648"/>
      <c r="M320" s="648"/>
      <c r="N320" s="648"/>
      <c r="O320" s="648"/>
      <c r="P320" s="285">
        <v>38467.47</v>
      </c>
      <c r="Q320" s="296"/>
      <c r="R320" s="297"/>
      <c r="HX320" s="284"/>
      <c r="HY320" s="286" t="s">
        <v>170</v>
      </c>
    </row>
    <row r="321" spans="1:259" s="76" customFormat="1" ht="15" x14ac:dyDescent="0.25">
      <c r="A321" s="268"/>
      <c r="B321" s="237"/>
      <c r="C321" s="648" t="s">
        <v>171</v>
      </c>
      <c r="D321" s="648"/>
      <c r="E321" s="648"/>
      <c r="F321" s="648"/>
      <c r="G321" s="648"/>
      <c r="H321" s="648"/>
      <c r="I321" s="648"/>
      <c r="J321" s="648"/>
      <c r="K321" s="648"/>
      <c r="L321" s="648"/>
      <c r="M321" s="648"/>
      <c r="N321" s="648"/>
      <c r="O321" s="648"/>
      <c r="P321" s="285">
        <v>20457.900000000001</v>
      </c>
      <c r="Q321" s="296"/>
      <c r="R321" s="297"/>
      <c r="HX321" s="284"/>
      <c r="HY321" s="286" t="s">
        <v>171</v>
      </c>
    </row>
    <row r="322" spans="1:259" s="76" customFormat="1" ht="15" x14ac:dyDescent="0.25">
      <c r="A322" s="268"/>
      <c r="B322" s="237"/>
      <c r="C322" s="648" t="s">
        <v>114</v>
      </c>
      <c r="D322" s="648"/>
      <c r="E322" s="648"/>
      <c r="F322" s="648"/>
      <c r="G322" s="648"/>
      <c r="H322" s="648"/>
      <c r="I322" s="648"/>
      <c r="J322" s="648"/>
      <c r="K322" s="648"/>
      <c r="L322" s="648"/>
      <c r="M322" s="648"/>
      <c r="N322" s="648"/>
      <c r="O322" s="648"/>
      <c r="P322" s="285">
        <v>40198.43</v>
      </c>
      <c r="Q322" s="296"/>
      <c r="R322" s="297"/>
      <c r="HX322" s="284"/>
      <c r="HY322" s="286" t="s">
        <v>114</v>
      </c>
    </row>
    <row r="323" spans="1:259" s="76" customFormat="1" ht="15" x14ac:dyDescent="0.25">
      <c r="A323" s="268"/>
      <c r="B323" s="237"/>
      <c r="C323" s="648" t="s">
        <v>115</v>
      </c>
      <c r="D323" s="648"/>
      <c r="E323" s="648"/>
      <c r="F323" s="648"/>
      <c r="G323" s="648"/>
      <c r="H323" s="648"/>
      <c r="I323" s="648"/>
      <c r="J323" s="648"/>
      <c r="K323" s="648"/>
      <c r="L323" s="648"/>
      <c r="M323" s="648"/>
      <c r="N323" s="648"/>
      <c r="O323" s="648"/>
      <c r="P323" s="285">
        <v>42645.120000000003</v>
      </c>
      <c r="Q323" s="296"/>
      <c r="R323" s="297"/>
      <c r="HX323" s="284"/>
      <c r="HY323" s="286" t="s">
        <v>115</v>
      </c>
    </row>
    <row r="324" spans="1:259" s="76" customFormat="1" ht="15" x14ac:dyDescent="0.25">
      <c r="A324" s="268"/>
      <c r="B324" s="237"/>
      <c r="C324" s="648" t="s">
        <v>116</v>
      </c>
      <c r="D324" s="648"/>
      <c r="E324" s="648"/>
      <c r="F324" s="648"/>
      <c r="G324" s="648"/>
      <c r="H324" s="648"/>
      <c r="I324" s="648"/>
      <c r="J324" s="648"/>
      <c r="K324" s="648"/>
      <c r="L324" s="648"/>
      <c r="M324" s="648"/>
      <c r="N324" s="648"/>
      <c r="O324" s="648"/>
      <c r="P324" s="285">
        <v>22546.720000000001</v>
      </c>
      <c r="Q324" s="296"/>
      <c r="R324" s="297"/>
      <c r="HX324" s="284"/>
      <c r="HY324" s="286" t="s">
        <v>116</v>
      </c>
    </row>
    <row r="325" spans="1:259" s="76" customFormat="1" ht="15" x14ac:dyDescent="0.25">
      <c r="A325" s="268"/>
      <c r="B325" s="282"/>
      <c r="C325" s="650" t="s">
        <v>117</v>
      </c>
      <c r="D325" s="650"/>
      <c r="E325" s="650"/>
      <c r="F325" s="650"/>
      <c r="G325" s="650"/>
      <c r="H325" s="650"/>
      <c r="I325" s="650"/>
      <c r="J325" s="650"/>
      <c r="K325" s="650"/>
      <c r="L325" s="650"/>
      <c r="M325" s="650"/>
      <c r="N325" s="650"/>
      <c r="O325" s="650"/>
      <c r="P325" s="288">
        <v>628104.76</v>
      </c>
      <c r="Q325" s="296"/>
      <c r="R325" s="298"/>
      <c r="HX325" s="284"/>
      <c r="HZ325" s="284" t="s">
        <v>117</v>
      </c>
    </row>
    <row r="326" spans="1:259" s="76" customFormat="1" ht="15" x14ac:dyDescent="0.25">
      <c r="A326" s="268"/>
      <c r="B326" s="237"/>
      <c r="C326" s="648" t="s">
        <v>384</v>
      </c>
      <c r="D326" s="648"/>
      <c r="E326" s="648"/>
      <c r="F326" s="648"/>
      <c r="G326" s="648"/>
      <c r="H326" s="648"/>
      <c r="I326" s="648"/>
      <c r="J326" s="648"/>
      <c r="K326" s="648"/>
      <c r="L326" s="648"/>
      <c r="M326" s="648"/>
      <c r="N326" s="648"/>
      <c r="O326" s="648"/>
      <c r="P326" s="287"/>
      <c r="Q326" s="296"/>
      <c r="R326" s="297"/>
      <c r="HX326" s="284"/>
      <c r="HY326" s="286" t="s">
        <v>384</v>
      </c>
      <c r="HZ326" s="284"/>
    </row>
    <row r="327" spans="1:259" s="76" customFormat="1" ht="15" x14ac:dyDescent="0.25">
      <c r="A327" s="268"/>
      <c r="B327" s="237"/>
      <c r="C327" s="648" t="s">
        <v>487</v>
      </c>
      <c r="D327" s="648"/>
      <c r="E327" s="648"/>
      <c r="F327" s="648"/>
      <c r="G327" s="648"/>
      <c r="H327" s="648"/>
      <c r="I327" s="648"/>
      <c r="J327" s="648"/>
      <c r="K327" s="648"/>
      <c r="L327" s="648"/>
      <c r="M327" s="648"/>
      <c r="N327" s="648"/>
      <c r="O327" s="648"/>
      <c r="P327" s="285">
        <v>18425.3</v>
      </c>
      <c r="Q327" s="296"/>
      <c r="R327" s="297"/>
      <c r="HX327" s="284"/>
      <c r="HY327" s="286" t="s">
        <v>487</v>
      </c>
      <c r="HZ327" s="284"/>
    </row>
    <row r="328" spans="1:259" s="76" customFormat="1" ht="15" x14ac:dyDescent="0.25">
      <c r="A328" s="268"/>
      <c r="B328" s="237"/>
      <c r="C328" s="648" t="s">
        <v>385</v>
      </c>
      <c r="D328" s="648"/>
      <c r="E328" s="648"/>
      <c r="F328" s="648"/>
      <c r="G328" s="648"/>
      <c r="H328" s="648"/>
      <c r="I328" s="648"/>
      <c r="J328" s="648"/>
      <c r="K328" s="289" t="s">
        <v>552</v>
      </c>
      <c r="L328" s="290"/>
      <c r="M328" s="290"/>
      <c r="O328" s="291"/>
      <c r="P328" s="287"/>
      <c r="Q328" s="296"/>
      <c r="R328" s="298"/>
      <c r="HX328" s="284"/>
      <c r="HZ328" s="284"/>
      <c r="IA328" s="286" t="s">
        <v>385</v>
      </c>
    </row>
    <row r="329" spans="1:259" s="76" customFormat="1" ht="15" x14ac:dyDescent="0.25">
      <c r="A329" s="268"/>
      <c r="B329" s="237"/>
      <c r="C329" s="648" t="s">
        <v>387</v>
      </c>
      <c r="D329" s="648"/>
      <c r="E329" s="648"/>
      <c r="F329" s="648"/>
      <c r="G329" s="648"/>
      <c r="H329" s="648"/>
      <c r="I329" s="648"/>
      <c r="J329" s="648"/>
      <c r="K329" s="289" t="s">
        <v>553</v>
      </c>
      <c r="L329" s="290"/>
      <c r="M329" s="290"/>
      <c r="O329" s="291"/>
      <c r="P329" s="287"/>
      <c r="Q329" s="296"/>
      <c r="R329" s="298"/>
      <c r="HX329" s="284"/>
      <c r="HZ329" s="284"/>
      <c r="IA329" s="286" t="s">
        <v>387</v>
      </c>
    </row>
    <row r="330" spans="1:259" s="76" customFormat="1" ht="15" x14ac:dyDescent="0.25">
      <c r="A330" s="268"/>
      <c r="B330" s="237"/>
      <c r="C330" s="648" t="s">
        <v>389</v>
      </c>
      <c r="D330" s="648"/>
      <c r="E330" s="648"/>
      <c r="F330" s="648"/>
      <c r="G330" s="648"/>
      <c r="H330" s="648"/>
      <c r="I330" s="648"/>
      <c r="J330" s="648"/>
      <c r="K330" s="648"/>
      <c r="L330" s="648"/>
      <c r="M330" s="648"/>
      <c r="N330" s="648"/>
      <c r="O330" s="648"/>
      <c r="P330" s="287"/>
      <c r="Q330" s="296"/>
      <c r="R330" s="297"/>
      <c r="HX330" s="284"/>
      <c r="HY330" s="286" t="s">
        <v>389</v>
      </c>
      <c r="HZ330" s="284"/>
    </row>
    <row r="331" spans="1:259" s="76" customFormat="1" ht="15" x14ac:dyDescent="0.25">
      <c r="A331" s="268"/>
      <c r="B331" s="237"/>
      <c r="C331" s="648" t="s">
        <v>390</v>
      </c>
      <c r="D331" s="648"/>
      <c r="E331" s="648"/>
      <c r="F331" s="648"/>
      <c r="G331" s="648"/>
      <c r="H331" s="648"/>
      <c r="I331" s="648"/>
      <c r="J331" s="648"/>
      <c r="K331" s="648"/>
      <c r="L331" s="648"/>
      <c r="M331" s="648"/>
      <c r="N331" s="648"/>
      <c r="O331" s="648"/>
      <c r="P331" s="287"/>
      <c r="Q331" s="296"/>
      <c r="R331" s="297"/>
      <c r="HX331" s="284"/>
      <c r="HY331" s="286" t="s">
        <v>390</v>
      </c>
      <c r="HZ331" s="284"/>
    </row>
    <row r="332" spans="1:259" s="76" customFormat="1" ht="15" x14ac:dyDescent="0.25">
      <c r="A332" s="268"/>
      <c r="B332" s="237"/>
      <c r="C332" s="648" t="s">
        <v>490</v>
      </c>
      <c r="D332" s="648"/>
      <c r="E332" s="648"/>
      <c r="F332" s="648"/>
      <c r="G332" s="648"/>
      <c r="H332" s="648"/>
      <c r="I332" s="648"/>
      <c r="J332" s="648"/>
      <c r="K332" s="648"/>
      <c r="L332" s="648"/>
      <c r="M332" s="648"/>
      <c r="N332" s="648"/>
      <c r="O332" s="648"/>
      <c r="P332" s="287"/>
      <c r="Q332" s="296"/>
      <c r="R332" s="297"/>
      <c r="HX332" s="284"/>
      <c r="HY332" s="286" t="s">
        <v>490</v>
      </c>
      <c r="HZ332" s="284"/>
    </row>
    <row r="333" spans="1:259" s="76" customFormat="1" ht="15" x14ac:dyDescent="0.25">
      <c r="A333" s="268"/>
      <c r="B333" s="237"/>
      <c r="C333" s="648" t="s">
        <v>491</v>
      </c>
      <c r="D333" s="648"/>
      <c r="E333" s="648"/>
      <c r="F333" s="648"/>
      <c r="G333" s="648"/>
      <c r="H333" s="648"/>
      <c r="I333" s="648"/>
      <c r="J333" s="648"/>
      <c r="K333" s="648"/>
      <c r="L333" s="648"/>
      <c r="M333" s="648"/>
      <c r="N333" s="648"/>
      <c r="O333" s="648"/>
      <c r="P333" s="287"/>
      <c r="Q333" s="296"/>
      <c r="R333" s="297"/>
      <c r="HX333" s="284"/>
      <c r="HY333" s="286" t="s">
        <v>491</v>
      </c>
      <c r="HZ333" s="284"/>
    </row>
    <row r="334" spans="1:259" s="76" customFormat="1" ht="15" x14ac:dyDescent="0.25">
      <c r="A334" s="268"/>
      <c r="B334" s="237"/>
      <c r="C334" s="648" t="s">
        <v>492</v>
      </c>
      <c r="D334" s="648"/>
      <c r="E334" s="648"/>
      <c r="F334" s="648"/>
      <c r="G334" s="648"/>
      <c r="H334" s="648"/>
      <c r="I334" s="648"/>
      <c r="J334" s="648"/>
      <c r="K334" s="648"/>
      <c r="L334" s="648"/>
      <c r="M334" s="648"/>
      <c r="N334" s="648"/>
      <c r="O334" s="648"/>
      <c r="P334" s="287"/>
      <c r="Q334" s="296"/>
      <c r="R334" s="297"/>
      <c r="HX334" s="284"/>
      <c r="HY334" s="286" t="s">
        <v>492</v>
      </c>
      <c r="HZ334" s="284"/>
    </row>
    <row r="335" spans="1:259" s="76" customFormat="1" ht="15" x14ac:dyDescent="0.25">
      <c r="A335" s="268"/>
      <c r="B335" s="237"/>
      <c r="C335" s="648" t="s">
        <v>493</v>
      </c>
      <c r="D335" s="648"/>
      <c r="E335" s="648"/>
      <c r="F335" s="648"/>
      <c r="G335" s="648"/>
      <c r="H335" s="648"/>
      <c r="I335" s="648"/>
      <c r="J335" s="648"/>
      <c r="K335" s="648"/>
      <c r="L335" s="648"/>
      <c r="M335" s="648"/>
      <c r="N335" s="648"/>
      <c r="O335" s="648"/>
      <c r="P335" s="287"/>
      <c r="Q335" s="296"/>
      <c r="R335" s="297"/>
      <c r="HX335" s="284"/>
      <c r="HY335" s="286" t="s">
        <v>493</v>
      </c>
      <c r="HZ335" s="284"/>
    </row>
    <row r="336" spans="1:259" s="305" customFormat="1" ht="1.5" customHeight="1" x14ac:dyDescent="0.2">
      <c r="A336" s="292"/>
      <c r="B336" s="276"/>
      <c r="C336" s="274"/>
      <c r="D336" s="274"/>
      <c r="E336" s="274"/>
      <c r="F336" s="274"/>
      <c r="G336" s="274"/>
      <c r="H336" s="274"/>
      <c r="I336" s="274"/>
      <c r="J336" s="274"/>
      <c r="K336" s="274"/>
      <c r="L336" s="299"/>
      <c r="M336" s="300"/>
      <c r="N336" s="301"/>
      <c r="O336" s="302"/>
      <c r="P336" s="303"/>
      <c r="Q336" s="304"/>
      <c r="R336" s="304"/>
      <c r="AB336" s="238"/>
      <c r="AC336" s="238"/>
      <c r="AD336" s="238"/>
      <c r="AE336" s="238"/>
      <c r="AF336" s="238"/>
      <c r="AG336" s="238"/>
      <c r="AH336" s="306"/>
      <c r="AI336" s="306"/>
      <c r="AJ336" s="306"/>
      <c r="AK336" s="306"/>
      <c r="AL336" s="306"/>
      <c r="AM336" s="306"/>
      <c r="AN336" s="306"/>
      <c r="AO336" s="306"/>
      <c r="AP336" s="306"/>
      <c r="AQ336" s="306"/>
      <c r="AR336" s="238"/>
      <c r="AS336" s="238"/>
      <c r="AT336" s="238"/>
      <c r="AU336" s="238"/>
      <c r="AV336" s="238"/>
      <c r="AW336" s="238"/>
      <c r="AX336" s="306"/>
      <c r="AY336" s="306"/>
      <c r="AZ336" s="306"/>
      <c r="BA336" s="306"/>
      <c r="BB336" s="306"/>
      <c r="BC336" s="306"/>
      <c r="BD336" s="306"/>
      <c r="BE336" s="306"/>
      <c r="BF336" s="306"/>
      <c r="BG336" s="306"/>
      <c r="BH336" s="238"/>
      <c r="BI336" s="238"/>
      <c r="BJ336" s="238"/>
      <c r="BK336" s="238"/>
      <c r="BL336" s="238"/>
      <c r="BM336" s="238"/>
      <c r="BN336" s="306"/>
      <c r="BO336" s="306"/>
      <c r="BP336" s="306"/>
      <c r="BQ336" s="306"/>
      <c r="BR336" s="306"/>
      <c r="BS336" s="306"/>
      <c r="BT336" s="306"/>
      <c r="BU336" s="306"/>
      <c r="BV336" s="306"/>
      <c r="BW336" s="306"/>
      <c r="BX336" s="238"/>
      <c r="BY336" s="238"/>
      <c r="BZ336" s="238"/>
      <c r="CA336" s="238"/>
      <c r="CB336" s="238"/>
      <c r="CC336" s="238"/>
      <c r="CD336" s="306"/>
      <c r="CE336" s="306"/>
      <c r="CF336" s="306"/>
      <c r="CG336" s="306"/>
      <c r="CH336" s="306"/>
      <c r="CI336" s="306"/>
      <c r="CJ336" s="306"/>
      <c r="CK336" s="306"/>
      <c r="CL336" s="306"/>
      <c r="CM336" s="306"/>
      <c r="CN336" s="238"/>
      <c r="CO336" s="238"/>
      <c r="CP336" s="238"/>
      <c r="CQ336" s="238"/>
      <c r="CR336" s="238"/>
      <c r="CS336" s="238"/>
      <c r="CT336" s="306"/>
      <c r="CU336" s="306"/>
      <c r="CV336" s="306"/>
      <c r="CW336" s="306"/>
      <c r="CX336" s="306"/>
      <c r="CY336" s="306"/>
      <c r="CZ336" s="306"/>
      <c r="DA336" s="306"/>
      <c r="DB336" s="306"/>
      <c r="DC336" s="306"/>
      <c r="DD336" s="238"/>
      <c r="DE336" s="238"/>
      <c r="DF336" s="238"/>
      <c r="DG336" s="238"/>
      <c r="DH336" s="238"/>
      <c r="DI336" s="238"/>
      <c r="DJ336" s="306"/>
      <c r="DK336" s="306"/>
      <c r="DL336" s="306"/>
      <c r="DM336" s="306"/>
      <c r="DN336" s="306"/>
      <c r="DO336" s="306"/>
      <c r="DP336" s="306"/>
      <c r="DQ336" s="306"/>
      <c r="DR336" s="306"/>
      <c r="DS336" s="306"/>
      <c r="DT336" s="238"/>
      <c r="DU336" s="238"/>
      <c r="DV336" s="238"/>
      <c r="DW336" s="238"/>
      <c r="DX336" s="238"/>
      <c r="DY336" s="238"/>
      <c r="DZ336" s="306"/>
      <c r="EA336" s="306"/>
      <c r="EB336" s="306"/>
      <c r="EC336" s="306"/>
      <c r="ED336" s="306"/>
      <c r="EE336" s="306"/>
      <c r="EF336" s="306"/>
      <c r="EG336" s="306"/>
      <c r="EH336" s="306"/>
      <c r="EI336" s="306"/>
      <c r="EJ336" s="307"/>
      <c r="EK336" s="307"/>
      <c r="EL336" s="307"/>
      <c r="EM336" s="307"/>
      <c r="EN336" s="307"/>
      <c r="EO336" s="307"/>
      <c r="EP336" s="307"/>
      <c r="EQ336" s="307"/>
      <c r="ER336" s="307"/>
      <c r="ES336" s="307"/>
      <c r="ET336" s="307"/>
      <c r="EU336" s="307"/>
      <c r="EV336" s="307"/>
      <c r="EW336" s="307"/>
      <c r="EX336" s="307"/>
      <c r="EY336" s="307"/>
      <c r="EZ336" s="307"/>
      <c r="FA336" s="307"/>
      <c r="FB336" s="307"/>
      <c r="FC336" s="307"/>
      <c r="FD336" s="307"/>
      <c r="FE336" s="307"/>
      <c r="FF336" s="307"/>
      <c r="FG336" s="307"/>
      <c r="FH336" s="307"/>
      <c r="FI336" s="307"/>
      <c r="FJ336" s="307"/>
      <c r="FK336" s="307"/>
      <c r="FL336" s="307"/>
      <c r="FM336" s="307"/>
      <c r="FN336" s="307"/>
      <c r="FO336" s="307"/>
      <c r="FP336" s="307"/>
      <c r="FQ336" s="307"/>
      <c r="FR336" s="307"/>
      <c r="FS336" s="307"/>
      <c r="FT336" s="307"/>
      <c r="FU336" s="307"/>
      <c r="FV336" s="307"/>
      <c r="FW336" s="307"/>
      <c r="FX336" s="307"/>
      <c r="FY336" s="307"/>
      <c r="FZ336" s="307"/>
      <c r="GA336" s="307"/>
      <c r="GB336" s="307"/>
      <c r="GC336" s="307"/>
      <c r="GD336" s="307"/>
      <c r="GE336" s="307"/>
      <c r="GF336" s="306"/>
      <c r="GG336" s="306"/>
      <c r="GH336" s="306"/>
      <c r="GI336" s="306"/>
      <c r="GJ336" s="306"/>
      <c r="GK336" s="308"/>
      <c r="GL336" s="308"/>
      <c r="GM336" s="308"/>
      <c r="GN336" s="308"/>
      <c r="GO336" s="306"/>
      <c r="GP336" s="238"/>
      <c r="GQ336" s="238"/>
      <c r="GR336" s="238"/>
      <c r="GS336" s="238"/>
      <c r="GT336" s="238"/>
      <c r="GU336" s="238"/>
      <c r="GV336" s="238"/>
      <c r="GW336" s="238"/>
      <c r="GX336" s="238"/>
      <c r="GY336" s="238"/>
      <c r="GZ336" s="238"/>
      <c r="HA336" s="238"/>
      <c r="HB336" s="238"/>
      <c r="HC336" s="238"/>
      <c r="HD336" s="238"/>
      <c r="HE336" s="238"/>
      <c r="HF336" s="238"/>
      <c r="HG336" s="238"/>
      <c r="HH336" s="238"/>
      <c r="HI336" s="238"/>
      <c r="HJ336" s="238"/>
      <c r="HK336" s="238"/>
      <c r="HL336" s="238"/>
      <c r="HM336" s="238"/>
      <c r="HN336" s="238"/>
      <c r="HO336" s="238"/>
      <c r="HP336" s="238"/>
      <c r="HQ336" s="238"/>
      <c r="HR336" s="286"/>
      <c r="HS336" s="286"/>
      <c r="HT336" s="286"/>
      <c r="HU336" s="286"/>
      <c r="HV336" s="238"/>
      <c r="HW336" s="238"/>
      <c r="HX336" s="286"/>
      <c r="HY336" s="286"/>
      <c r="HZ336" s="286"/>
      <c r="IA336" s="286"/>
      <c r="IB336" s="286"/>
      <c r="IC336" s="286"/>
      <c r="ID336" s="286"/>
      <c r="IE336" s="286"/>
      <c r="IF336" s="286"/>
      <c r="IG336" s="286"/>
      <c r="IH336" s="248"/>
      <c r="II336" s="248"/>
      <c r="IJ336" s="248"/>
      <c r="IK336" s="248"/>
      <c r="IL336" s="248"/>
      <c r="IM336" s="248"/>
      <c r="IN336" s="286"/>
      <c r="IO336" s="286"/>
      <c r="IP336" s="286"/>
      <c r="IQ336" s="286"/>
      <c r="IR336" s="286"/>
      <c r="IS336" s="286"/>
      <c r="IT336" s="248"/>
      <c r="IU336" s="248"/>
      <c r="IV336" s="248"/>
      <c r="IW336" s="248"/>
      <c r="IX336" s="248"/>
      <c r="IY336" s="248"/>
    </row>
    <row r="337" spans="1:259" customFormat="1" ht="25.15" customHeight="1" x14ac:dyDescent="0.25">
      <c r="A337" s="409"/>
      <c r="B337" s="69"/>
      <c r="C337" s="649" t="s">
        <v>614</v>
      </c>
      <c r="D337" s="649"/>
      <c r="E337" s="649"/>
      <c r="F337" s="649"/>
      <c r="G337" s="649"/>
      <c r="H337" s="70"/>
      <c r="I337" s="70"/>
      <c r="J337" s="70"/>
      <c r="K337" s="70"/>
      <c r="L337" s="70"/>
      <c r="M337" s="410"/>
      <c r="N337" s="411"/>
      <c r="O337" s="412"/>
      <c r="P337" s="413">
        <v>1</v>
      </c>
      <c r="HV337" s="414"/>
      <c r="HW337" s="415"/>
    </row>
    <row r="338" spans="1:259" customFormat="1" ht="25.15" customHeight="1" x14ac:dyDescent="0.25">
      <c r="A338" s="409"/>
      <c r="B338" s="69"/>
      <c r="C338" s="649" t="s">
        <v>174</v>
      </c>
      <c r="D338" s="649"/>
      <c r="E338" s="649"/>
      <c r="F338" s="649"/>
      <c r="G338" s="649"/>
      <c r="H338" s="70"/>
      <c r="I338" s="70"/>
      <c r="J338" s="70"/>
      <c r="K338" s="70"/>
      <c r="L338" s="70"/>
      <c r="M338" s="410"/>
      <c r="N338" s="411"/>
      <c r="O338" s="412"/>
      <c r="P338" s="413">
        <f>НМЦК!$K$33</f>
        <v>1.0044999999999999</v>
      </c>
      <c r="HV338" s="414"/>
      <c r="HW338" s="415"/>
    </row>
    <row r="339" spans="1:259" customFormat="1" ht="25.15" customHeight="1" x14ac:dyDescent="0.25">
      <c r="A339" s="409"/>
      <c r="B339" s="416"/>
      <c r="C339" s="649" t="s">
        <v>615</v>
      </c>
      <c r="D339" s="649"/>
      <c r="E339" s="649"/>
      <c r="F339" s="649"/>
      <c r="G339" s="649"/>
      <c r="H339" s="410"/>
      <c r="I339" s="410"/>
      <c r="J339" s="410"/>
      <c r="K339" s="410"/>
      <c r="L339" s="410"/>
      <c r="M339" s="410"/>
      <c r="N339" s="417"/>
      <c r="O339" s="418"/>
      <c r="P339" s="419">
        <f>P325*P337*P338</f>
        <v>630931.23</v>
      </c>
      <c r="HV339" s="414"/>
      <c r="HW339" s="415"/>
    </row>
    <row r="340" spans="1:259" customFormat="1" ht="34.9" hidden="1" customHeight="1" x14ac:dyDescent="0.25">
      <c r="A340" s="409"/>
      <c r="B340" s="416"/>
      <c r="C340" s="649" t="s">
        <v>616</v>
      </c>
      <c r="D340" s="649"/>
      <c r="E340" s="649"/>
      <c r="F340" s="649"/>
      <c r="G340" s="649"/>
      <c r="H340" s="410"/>
      <c r="I340" s="410"/>
      <c r="J340" s="688" t="str">
        <f>CONCATENATE("Расчет затрат ","(",K328,"+",K329,")/8*(550+100)=",P340)</f>
        <v>Расчет затрат (70,053+20,0353)/8*(550+100)=0</v>
      </c>
      <c r="K340" s="688"/>
      <c r="L340" s="410" t="s">
        <v>120</v>
      </c>
      <c r="M340" s="410"/>
      <c r="N340" s="417"/>
      <c r="O340" s="418"/>
      <c r="P340" s="420">
        <f>(K328+K329)/8*(550+100)*0</f>
        <v>0</v>
      </c>
      <c r="HV340" s="414"/>
      <c r="HW340" s="415"/>
    </row>
    <row r="341" spans="1:259" s="426" customFormat="1" ht="25.15" hidden="1" customHeight="1" x14ac:dyDescent="0.25">
      <c r="A341" s="421"/>
      <c r="B341" s="422"/>
      <c r="C341" s="686" t="s">
        <v>617</v>
      </c>
      <c r="D341" s="686"/>
      <c r="E341" s="686"/>
      <c r="F341" s="686"/>
      <c r="G341" s="686"/>
      <c r="H341" s="423"/>
      <c r="I341" s="423"/>
      <c r="J341" s="423"/>
      <c r="K341" s="423"/>
      <c r="L341" s="423"/>
      <c r="M341" s="423"/>
      <c r="N341" s="424"/>
      <c r="O341" s="425"/>
      <c r="P341" s="424">
        <f>P339+P340</f>
        <v>630931.23</v>
      </c>
      <c r="HV341" s="414"/>
      <c r="HW341" s="415"/>
    </row>
    <row r="342" spans="1:259" s="432" customFormat="1" ht="25.15" customHeight="1" x14ac:dyDescent="0.25">
      <c r="A342" s="427"/>
      <c r="B342" s="428"/>
      <c r="C342" s="685" t="s">
        <v>619</v>
      </c>
      <c r="D342" s="685"/>
      <c r="E342" s="685"/>
      <c r="F342" s="685"/>
      <c r="G342" s="685"/>
      <c r="H342" s="429"/>
      <c r="I342" s="429"/>
      <c r="J342" s="429"/>
      <c r="K342" s="429"/>
      <c r="L342" s="429"/>
      <c r="M342" s="429"/>
      <c r="N342" s="430"/>
      <c r="O342" s="431"/>
      <c r="P342" s="430">
        <f>P341*3%</f>
        <v>18927.939999999999</v>
      </c>
      <c r="HV342" s="415"/>
      <c r="HW342" s="415"/>
    </row>
    <row r="343" spans="1:259" customFormat="1" ht="25.15" customHeight="1" x14ac:dyDescent="0.25">
      <c r="A343" s="71"/>
      <c r="B343" s="72"/>
      <c r="C343" s="689" t="s">
        <v>620</v>
      </c>
      <c r="D343" s="689"/>
      <c r="E343" s="689"/>
      <c r="F343" s="689"/>
      <c r="G343" s="689"/>
      <c r="H343" s="111"/>
      <c r="I343" s="111"/>
      <c r="J343" s="111"/>
      <c r="K343" s="111"/>
      <c r="L343" s="111"/>
      <c r="M343" s="111"/>
      <c r="N343" s="73"/>
      <c r="O343" s="74"/>
      <c r="P343" s="73">
        <f>P341+P342</f>
        <v>649859.17000000004</v>
      </c>
      <c r="HV343" s="414"/>
      <c r="HW343" s="415"/>
    </row>
    <row r="344" spans="1:259" customFormat="1" ht="25.15" customHeight="1" x14ac:dyDescent="0.25">
      <c r="A344" s="427"/>
      <c r="B344" s="428"/>
      <c r="C344" s="685" t="s">
        <v>618</v>
      </c>
      <c r="D344" s="685"/>
      <c r="E344" s="685"/>
      <c r="F344" s="685"/>
      <c r="G344" s="685"/>
      <c r="H344" s="429"/>
      <c r="I344" s="429"/>
      <c r="J344" s="429"/>
      <c r="K344" s="429"/>
      <c r="L344" s="429"/>
      <c r="M344" s="429"/>
      <c r="N344" s="430"/>
      <c r="O344" s="431"/>
      <c r="P344" s="430">
        <f>P343*0.22</f>
        <v>142969.01999999999</v>
      </c>
      <c r="HV344" s="414"/>
      <c r="HW344" s="415"/>
    </row>
    <row r="345" spans="1:259" customFormat="1" ht="25.15" customHeight="1" x14ac:dyDescent="0.25">
      <c r="A345" s="421"/>
      <c r="B345" s="422"/>
      <c r="C345" s="686" t="s">
        <v>121</v>
      </c>
      <c r="D345" s="686"/>
      <c r="E345" s="686"/>
      <c r="F345" s="686"/>
      <c r="G345" s="686"/>
      <c r="H345" s="423"/>
      <c r="I345" s="423"/>
      <c r="J345" s="423"/>
      <c r="K345" s="423"/>
      <c r="L345" s="423"/>
      <c r="M345" s="423"/>
      <c r="N345" s="424"/>
      <c r="O345" s="425"/>
      <c r="P345" s="424">
        <f>P343+P344</f>
        <v>792828.19</v>
      </c>
      <c r="S345" s="433"/>
    </row>
    <row r="346" spans="1:259" s="305" customFormat="1" ht="14.25" customHeight="1" x14ac:dyDescent="0.2">
      <c r="A346" s="185"/>
      <c r="B346" s="309"/>
      <c r="C346" s="235"/>
      <c r="D346" s="235"/>
      <c r="E346" s="235"/>
      <c r="F346" s="235"/>
      <c r="G346" s="235"/>
      <c r="H346" s="235"/>
      <c r="I346" s="235"/>
      <c r="J346" s="235"/>
      <c r="K346" s="235"/>
      <c r="L346" s="310"/>
      <c r="M346" s="311"/>
      <c r="N346" s="312"/>
      <c r="O346" s="185"/>
      <c r="P346" s="185"/>
      <c r="Q346" s="304"/>
      <c r="R346" s="304"/>
      <c r="AB346" s="238"/>
      <c r="AC346" s="238"/>
      <c r="AD346" s="238"/>
      <c r="AE346" s="238"/>
      <c r="AF346" s="238"/>
      <c r="AG346" s="238"/>
      <c r="AH346" s="306"/>
      <c r="AI346" s="306"/>
      <c r="AJ346" s="306"/>
      <c r="AK346" s="306"/>
      <c r="AL346" s="306"/>
      <c r="AM346" s="306"/>
      <c r="AN346" s="306"/>
      <c r="AO346" s="306"/>
      <c r="AP346" s="306"/>
      <c r="AQ346" s="306"/>
      <c r="AR346" s="238"/>
      <c r="AS346" s="238"/>
      <c r="AT346" s="238"/>
      <c r="AU346" s="238"/>
      <c r="AV346" s="238"/>
      <c r="AW346" s="238"/>
      <c r="AX346" s="306"/>
      <c r="AY346" s="306"/>
      <c r="AZ346" s="306"/>
      <c r="BA346" s="306"/>
      <c r="BB346" s="306"/>
      <c r="BC346" s="306"/>
      <c r="BD346" s="306"/>
      <c r="BE346" s="306"/>
      <c r="BF346" s="306"/>
      <c r="BG346" s="306"/>
      <c r="BH346" s="238"/>
      <c r="BI346" s="238"/>
      <c r="BJ346" s="238"/>
      <c r="BK346" s="238"/>
      <c r="BL346" s="238"/>
      <c r="BM346" s="238"/>
      <c r="BN346" s="306"/>
      <c r="BO346" s="306"/>
      <c r="BP346" s="306"/>
      <c r="BQ346" s="306"/>
      <c r="BR346" s="306"/>
      <c r="BS346" s="306"/>
      <c r="BT346" s="306"/>
      <c r="BU346" s="306"/>
      <c r="BV346" s="306"/>
      <c r="BW346" s="306"/>
      <c r="BX346" s="238"/>
      <c r="BY346" s="238"/>
      <c r="BZ346" s="238"/>
      <c r="CA346" s="238"/>
      <c r="CB346" s="238"/>
      <c r="CC346" s="238"/>
      <c r="CD346" s="306"/>
      <c r="CE346" s="306"/>
      <c r="CF346" s="306"/>
      <c r="CG346" s="306"/>
      <c r="CH346" s="306"/>
      <c r="CI346" s="306"/>
      <c r="CJ346" s="306"/>
      <c r="CK346" s="306"/>
      <c r="CL346" s="306"/>
      <c r="CM346" s="306"/>
      <c r="CN346" s="238"/>
      <c r="CO346" s="238"/>
      <c r="CP346" s="238"/>
      <c r="CQ346" s="238"/>
      <c r="CR346" s="238"/>
      <c r="CS346" s="238"/>
      <c r="CT346" s="306"/>
      <c r="CU346" s="306"/>
      <c r="CV346" s="306"/>
      <c r="CW346" s="306"/>
      <c r="CX346" s="306"/>
      <c r="CY346" s="306"/>
      <c r="CZ346" s="306"/>
      <c r="DA346" s="306"/>
      <c r="DB346" s="306"/>
      <c r="DC346" s="306"/>
      <c r="DD346" s="238"/>
      <c r="DE346" s="238"/>
      <c r="DF346" s="238"/>
      <c r="DG346" s="238"/>
      <c r="DH346" s="238"/>
      <c r="DI346" s="238"/>
      <c r="DJ346" s="306"/>
      <c r="DK346" s="306"/>
      <c r="DL346" s="306"/>
      <c r="DM346" s="306"/>
      <c r="DN346" s="306"/>
      <c r="DO346" s="306"/>
      <c r="DP346" s="306"/>
      <c r="DQ346" s="306"/>
      <c r="DR346" s="306"/>
      <c r="DS346" s="306"/>
      <c r="DT346" s="238"/>
      <c r="DU346" s="238"/>
      <c r="DV346" s="238"/>
      <c r="DW346" s="238"/>
      <c r="DX346" s="238"/>
      <c r="DY346" s="238"/>
      <c r="DZ346" s="306"/>
      <c r="EA346" s="306"/>
      <c r="EB346" s="306"/>
      <c r="EC346" s="306"/>
      <c r="ED346" s="306"/>
      <c r="EE346" s="306"/>
      <c r="EF346" s="306"/>
      <c r="EG346" s="306"/>
      <c r="EH346" s="306"/>
      <c r="EI346" s="306"/>
      <c r="EJ346" s="307"/>
      <c r="EK346" s="307"/>
      <c r="EL346" s="307"/>
      <c r="EM346" s="307"/>
      <c r="EN346" s="307"/>
      <c r="EO346" s="307"/>
      <c r="EP346" s="307"/>
      <c r="EQ346" s="307"/>
      <c r="ER346" s="307"/>
      <c r="ES346" s="307"/>
      <c r="ET346" s="307"/>
      <c r="EU346" s="307"/>
      <c r="EV346" s="307"/>
      <c r="EW346" s="307"/>
      <c r="EX346" s="307"/>
      <c r="EY346" s="307"/>
      <c r="EZ346" s="307"/>
      <c r="FA346" s="307"/>
      <c r="FB346" s="307"/>
      <c r="FC346" s="307"/>
      <c r="FD346" s="307"/>
      <c r="FE346" s="307"/>
      <c r="FF346" s="307"/>
      <c r="FG346" s="307"/>
      <c r="FH346" s="307"/>
      <c r="FI346" s="307"/>
      <c r="FJ346" s="307"/>
      <c r="FK346" s="307"/>
      <c r="FL346" s="307"/>
      <c r="FM346" s="307"/>
      <c r="FN346" s="307"/>
      <c r="FO346" s="307"/>
      <c r="FP346" s="307"/>
      <c r="FQ346" s="307"/>
      <c r="FR346" s="307"/>
      <c r="FS346" s="307"/>
      <c r="FT346" s="307"/>
      <c r="FU346" s="307"/>
      <c r="FV346" s="307"/>
      <c r="FW346" s="307"/>
      <c r="FX346" s="307"/>
      <c r="FY346" s="307"/>
      <c r="FZ346" s="307"/>
      <c r="GA346" s="307"/>
      <c r="GB346" s="307"/>
      <c r="GC346" s="307"/>
      <c r="GD346" s="307"/>
      <c r="GE346" s="307"/>
      <c r="GF346" s="306"/>
      <c r="GG346" s="306"/>
      <c r="GH346" s="306"/>
      <c r="GI346" s="306"/>
      <c r="GJ346" s="306"/>
      <c r="GK346" s="308"/>
      <c r="GL346" s="308"/>
      <c r="GM346" s="308"/>
      <c r="GN346" s="308"/>
      <c r="GO346" s="306"/>
      <c r="GP346" s="238"/>
      <c r="GQ346" s="238"/>
      <c r="GR346" s="238"/>
      <c r="GS346" s="238"/>
      <c r="GT346" s="238"/>
      <c r="GU346" s="238"/>
      <c r="GV346" s="238"/>
      <c r="GW346" s="238"/>
      <c r="GX346" s="238"/>
      <c r="GY346" s="238"/>
      <c r="GZ346" s="238"/>
      <c r="HA346" s="238"/>
      <c r="HB346" s="238"/>
      <c r="HC346" s="238"/>
      <c r="HD346" s="238"/>
      <c r="HE346" s="238"/>
      <c r="HF346" s="238"/>
      <c r="HG346" s="238"/>
      <c r="HH346" s="238"/>
      <c r="HI346" s="238"/>
      <c r="HJ346" s="238"/>
      <c r="HK346" s="238"/>
      <c r="HL346" s="238"/>
      <c r="HM346" s="238"/>
      <c r="HN346" s="238"/>
      <c r="HO346" s="238"/>
      <c r="HP346" s="238"/>
      <c r="HQ346" s="238"/>
      <c r="HR346" s="286"/>
      <c r="HS346" s="286"/>
      <c r="HT346" s="286"/>
      <c r="HU346" s="286"/>
      <c r="HV346" s="238"/>
      <c r="HW346" s="238"/>
      <c r="HX346" s="286"/>
      <c r="HY346" s="286"/>
      <c r="HZ346" s="286"/>
      <c r="IA346" s="286"/>
      <c r="IB346" s="286"/>
      <c r="IC346" s="286"/>
      <c r="ID346" s="286"/>
      <c r="IE346" s="286"/>
      <c r="IF346" s="286"/>
      <c r="IG346" s="286"/>
      <c r="IH346" s="248"/>
      <c r="II346" s="248"/>
      <c r="IJ346" s="248"/>
      <c r="IK346" s="248"/>
      <c r="IL346" s="248"/>
      <c r="IM346" s="248"/>
      <c r="IN346" s="286"/>
      <c r="IO346" s="286"/>
      <c r="IP346" s="286"/>
      <c r="IQ346" s="286"/>
      <c r="IR346" s="286"/>
      <c r="IS346" s="286"/>
      <c r="IT346" s="248"/>
      <c r="IU346" s="248"/>
      <c r="IV346" s="248"/>
      <c r="IW346" s="248"/>
      <c r="IX346" s="248"/>
      <c r="IY346" s="248"/>
    </row>
    <row r="347" spans="1:259" s="206" customFormat="1" ht="15" x14ac:dyDescent="0.25">
      <c r="A347" s="187"/>
      <c r="B347" s="313" t="s">
        <v>118</v>
      </c>
      <c r="C347" s="406" t="str">
        <f>ПЗ!$A$22</f>
        <v>Начальник отдела ценообразования Управления проектов 
Департамента развития инфраструктуры</v>
      </c>
      <c r="D347" s="406"/>
      <c r="E347" s="406"/>
      <c r="F347" s="406"/>
      <c r="G347" s="406"/>
      <c r="H347" s="406"/>
      <c r="I347" s="407"/>
      <c r="J347" s="407"/>
      <c r="K347" s="407"/>
      <c r="L347" s="407"/>
      <c r="M347" s="407"/>
      <c r="N347" s="407"/>
      <c r="O347" s="408" t="str">
        <f>ПЗ!$C$22</f>
        <v>А.Ю. Татаринов</v>
      </c>
      <c r="P347" s="76"/>
      <c r="Q347" s="193"/>
      <c r="R347" s="193"/>
      <c r="S347" s="76"/>
      <c r="T347" s="76"/>
      <c r="U347" s="76"/>
      <c r="V347" s="76"/>
      <c r="W347" s="76"/>
      <c r="X347" s="76"/>
      <c r="Y347" s="76"/>
      <c r="Z347" s="76"/>
      <c r="AA347" s="76"/>
      <c r="AB347" s="188"/>
      <c r="AC347" s="188"/>
      <c r="AD347" s="188"/>
      <c r="AE347" s="188"/>
      <c r="AF347" s="188"/>
      <c r="AG347" s="188"/>
      <c r="AH347" s="189"/>
      <c r="AI347" s="189"/>
      <c r="AJ347" s="189"/>
      <c r="AK347" s="189"/>
      <c r="AL347" s="189"/>
      <c r="AM347" s="189"/>
      <c r="AN347" s="189"/>
      <c r="AO347" s="189"/>
      <c r="AP347" s="189"/>
      <c r="AQ347" s="189"/>
      <c r="AR347" s="188"/>
      <c r="AS347" s="188"/>
      <c r="AT347" s="188"/>
      <c r="AU347" s="188"/>
      <c r="AV347" s="188"/>
      <c r="AW347" s="188"/>
      <c r="AX347" s="189"/>
      <c r="AY347" s="189"/>
      <c r="AZ347" s="189"/>
      <c r="BA347" s="189"/>
      <c r="BB347" s="189"/>
      <c r="BC347" s="189"/>
      <c r="BD347" s="189"/>
      <c r="BE347" s="189"/>
      <c r="BF347" s="189"/>
      <c r="BG347" s="189"/>
      <c r="BH347" s="188"/>
      <c r="BI347" s="188"/>
      <c r="BJ347" s="188"/>
      <c r="BK347" s="188"/>
      <c r="BL347" s="188"/>
      <c r="BM347" s="188"/>
      <c r="BN347" s="189"/>
      <c r="BO347" s="189"/>
      <c r="BP347" s="189"/>
      <c r="BQ347" s="189"/>
      <c r="BR347" s="189"/>
      <c r="BS347" s="189"/>
      <c r="BT347" s="189"/>
      <c r="BU347" s="189"/>
      <c r="BV347" s="189"/>
      <c r="BW347" s="189"/>
      <c r="BX347" s="188"/>
      <c r="BY347" s="188"/>
      <c r="BZ347" s="188"/>
      <c r="CA347" s="188"/>
      <c r="CB347" s="188"/>
      <c r="CC347" s="188"/>
      <c r="CD347" s="189"/>
      <c r="CE347" s="189"/>
      <c r="CF347" s="189"/>
      <c r="CG347" s="189"/>
      <c r="CH347" s="189"/>
      <c r="CI347" s="189"/>
      <c r="CJ347" s="189"/>
      <c r="CK347" s="189"/>
      <c r="CL347" s="189"/>
      <c r="CM347" s="189"/>
      <c r="CN347" s="188"/>
      <c r="CO347" s="188"/>
      <c r="CP347" s="188"/>
      <c r="CQ347" s="188"/>
      <c r="CR347" s="188"/>
      <c r="CS347" s="188"/>
      <c r="CT347" s="189"/>
      <c r="CU347" s="189"/>
      <c r="CV347" s="189"/>
      <c r="CW347" s="189"/>
      <c r="CX347" s="189"/>
      <c r="CY347" s="189"/>
      <c r="CZ347" s="189"/>
      <c r="DA347" s="189"/>
      <c r="DB347" s="189"/>
      <c r="DC347" s="189"/>
      <c r="DD347" s="188"/>
      <c r="DE347" s="188"/>
      <c r="DF347" s="188"/>
      <c r="DG347" s="188"/>
      <c r="DH347" s="188"/>
      <c r="DI347" s="188"/>
      <c r="DJ347" s="189"/>
      <c r="DK347" s="189"/>
      <c r="DL347" s="189"/>
      <c r="DM347" s="189"/>
      <c r="DN347" s="189"/>
      <c r="DO347" s="189"/>
      <c r="DP347" s="189"/>
      <c r="DQ347" s="189"/>
      <c r="DR347" s="189"/>
      <c r="DS347" s="189"/>
      <c r="DT347" s="188"/>
      <c r="DU347" s="188"/>
      <c r="DV347" s="188"/>
      <c r="DW347" s="188"/>
      <c r="DX347" s="188"/>
      <c r="DY347" s="188"/>
      <c r="DZ347" s="189"/>
      <c r="EA347" s="189"/>
      <c r="EB347" s="189"/>
      <c r="EC347" s="189"/>
      <c r="ED347" s="189"/>
      <c r="EE347" s="189"/>
      <c r="EF347" s="189"/>
      <c r="EG347" s="189"/>
      <c r="EH347" s="189"/>
      <c r="EI347" s="189"/>
      <c r="EJ347" s="197"/>
      <c r="EK347" s="197"/>
      <c r="EL347" s="197"/>
      <c r="EM347" s="197"/>
      <c r="EN347" s="197"/>
      <c r="EO347" s="197"/>
      <c r="EP347" s="197"/>
      <c r="EQ347" s="197"/>
      <c r="ER347" s="197"/>
      <c r="ES347" s="197"/>
      <c r="ET347" s="197"/>
      <c r="EU347" s="197"/>
      <c r="EV347" s="197"/>
      <c r="EW347" s="197"/>
      <c r="EX347" s="197"/>
      <c r="EY347" s="197"/>
      <c r="EZ347" s="197"/>
      <c r="FA347" s="197"/>
      <c r="FB347" s="197"/>
      <c r="FC347" s="197"/>
      <c r="FD347" s="197"/>
      <c r="FE347" s="197"/>
      <c r="FF347" s="197"/>
      <c r="FG347" s="197"/>
      <c r="FH347" s="197"/>
      <c r="FI347" s="197"/>
      <c r="FJ347" s="197"/>
      <c r="FK347" s="197"/>
      <c r="FL347" s="197"/>
      <c r="FM347" s="197"/>
      <c r="FN347" s="197"/>
      <c r="FO347" s="197"/>
      <c r="FP347" s="197"/>
      <c r="FQ347" s="197"/>
      <c r="FR347" s="197"/>
      <c r="FS347" s="197"/>
      <c r="FT347" s="197"/>
      <c r="FU347" s="197"/>
      <c r="FV347" s="197"/>
      <c r="FW347" s="197"/>
      <c r="FX347" s="197"/>
      <c r="FY347" s="197"/>
      <c r="FZ347" s="197"/>
      <c r="GA347" s="197"/>
      <c r="GB347" s="197"/>
      <c r="GC347" s="197"/>
      <c r="GD347" s="197"/>
      <c r="GE347" s="197"/>
      <c r="GF347" s="189"/>
      <c r="GG347" s="189"/>
      <c r="GH347" s="189"/>
      <c r="GI347" s="189"/>
      <c r="GJ347" s="189"/>
      <c r="GK347" s="192"/>
      <c r="GL347" s="192"/>
      <c r="GM347" s="192"/>
      <c r="GN347" s="192"/>
      <c r="GO347" s="314"/>
      <c r="GP347" s="188"/>
      <c r="GQ347" s="188"/>
      <c r="GR347" s="188"/>
      <c r="GS347" s="188"/>
      <c r="GT347" s="188"/>
      <c r="GU347" s="188"/>
      <c r="GV347" s="188"/>
      <c r="GW347" s="188"/>
      <c r="GX347" s="188"/>
      <c r="GY347" s="188"/>
      <c r="GZ347" s="188"/>
      <c r="HA347" s="188"/>
      <c r="HB347" s="188"/>
      <c r="HC347" s="188"/>
      <c r="HD347" s="188"/>
      <c r="HE347" s="188"/>
      <c r="HF347" s="188"/>
      <c r="HG347" s="188"/>
      <c r="HH347" s="188"/>
      <c r="HI347" s="188"/>
      <c r="HJ347" s="188"/>
      <c r="HK347" s="188"/>
      <c r="HL347" s="188"/>
      <c r="HM347" s="188"/>
      <c r="HN347" s="188"/>
      <c r="HO347" s="188"/>
      <c r="HP347" s="188"/>
      <c r="HQ347" s="188"/>
      <c r="HR347" s="315"/>
      <c r="HS347" s="315"/>
      <c r="HT347" s="315"/>
      <c r="HU347" s="315"/>
      <c r="HV347" s="188"/>
      <c r="HW347" s="188"/>
      <c r="HX347" s="315"/>
      <c r="HY347" s="315"/>
      <c r="HZ347" s="315"/>
      <c r="IA347" s="315"/>
      <c r="IB347" s="315" t="s">
        <v>52</v>
      </c>
      <c r="IC347" s="315" t="s">
        <v>52</v>
      </c>
      <c r="ID347" s="315" t="s">
        <v>52</v>
      </c>
      <c r="IE347" s="315" t="s">
        <v>52</v>
      </c>
      <c r="IF347" s="315" t="s">
        <v>52</v>
      </c>
      <c r="IG347" s="315" t="s">
        <v>52</v>
      </c>
      <c r="IH347" s="244" t="s">
        <v>52</v>
      </c>
      <c r="II347" s="244" t="s">
        <v>52</v>
      </c>
      <c r="IJ347" s="244" t="s">
        <v>52</v>
      </c>
      <c r="IK347" s="244" t="s">
        <v>52</v>
      </c>
      <c r="IL347" s="244" t="s">
        <v>52</v>
      </c>
      <c r="IM347" s="244" t="s">
        <v>52</v>
      </c>
      <c r="IN347" s="315"/>
      <c r="IO347" s="315"/>
      <c r="IP347" s="315"/>
      <c r="IQ347" s="315"/>
      <c r="IR347" s="315"/>
      <c r="IS347" s="315"/>
      <c r="IT347" s="244"/>
      <c r="IU347" s="244"/>
      <c r="IV347" s="244"/>
      <c r="IW347" s="244"/>
      <c r="IX347" s="244"/>
      <c r="IY347" s="244"/>
    </row>
    <row r="348" spans="1:259" s="316" customFormat="1" ht="16.5" customHeight="1" x14ac:dyDescent="0.25">
      <c r="A348" s="195"/>
      <c r="B348" s="313"/>
      <c r="C348" s="687" t="s">
        <v>53</v>
      </c>
      <c r="D348" s="687"/>
      <c r="E348" s="687"/>
      <c r="F348" s="687"/>
      <c r="G348" s="687"/>
      <c r="H348" s="687"/>
      <c r="I348" s="687"/>
      <c r="J348" s="687"/>
      <c r="K348" s="687"/>
      <c r="L348" s="687"/>
      <c r="M348" s="687"/>
      <c r="N348" s="687"/>
      <c r="Q348" s="317"/>
      <c r="R348" s="317"/>
      <c r="AB348" s="188"/>
      <c r="AC348" s="188"/>
      <c r="AD348" s="188"/>
      <c r="AE348" s="188"/>
      <c r="AF348" s="188"/>
      <c r="AG348" s="188"/>
      <c r="AH348" s="188"/>
      <c r="AI348" s="188"/>
      <c r="AJ348" s="188"/>
      <c r="AK348" s="188"/>
      <c r="AL348" s="188"/>
      <c r="AM348" s="188"/>
      <c r="AN348" s="188"/>
      <c r="AO348" s="188"/>
      <c r="AP348" s="188"/>
      <c r="AQ348" s="188"/>
      <c r="AR348" s="188"/>
      <c r="AS348" s="188"/>
      <c r="AT348" s="188"/>
      <c r="AU348" s="188"/>
      <c r="AV348" s="188"/>
      <c r="AW348" s="188"/>
      <c r="AX348" s="188"/>
      <c r="AY348" s="188"/>
      <c r="AZ348" s="188"/>
      <c r="BA348" s="188"/>
      <c r="BB348" s="188"/>
      <c r="BC348" s="188"/>
      <c r="BD348" s="188"/>
      <c r="BE348" s="188"/>
      <c r="BF348" s="188"/>
      <c r="BG348" s="188"/>
      <c r="BH348" s="188"/>
      <c r="BI348" s="188"/>
      <c r="BJ348" s="188"/>
      <c r="BK348" s="188"/>
      <c r="BL348" s="188"/>
      <c r="BM348" s="188"/>
      <c r="BN348" s="188"/>
      <c r="BO348" s="188"/>
      <c r="BP348" s="188"/>
      <c r="BQ348" s="188"/>
      <c r="BR348" s="188"/>
      <c r="BS348" s="188"/>
      <c r="BT348" s="188"/>
      <c r="BU348" s="188"/>
      <c r="BV348" s="188"/>
      <c r="BW348" s="188"/>
      <c r="BX348" s="188"/>
      <c r="BY348" s="188"/>
      <c r="BZ348" s="188"/>
      <c r="CA348" s="188"/>
      <c r="CB348" s="188"/>
      <c r="CC348" s="188"/>
      <c r="CD348" s="188"/>
      <c r="CE348" s="188"/>
      <c r="CF348" s="188"/>
      <c r="CG348" s="188"/>
      <c r="CH348" s="188"/>
      <c r="CI348" s="188"/>
      <c r="CJ348" s="188"/>
      <c r="CK348" s="188"/>
      <c r="CL348" s="188"/>
      <c r="CM348" s="188"/>
      <c r="CN348" s="188"/>
      <c r="CO348" s="188"/>
      <c r="CP348" s="188"/>
      <c r="CQ348" s="188"/>
      <c r="CR348" s="188"/>
      <c r="CS348" s="188"/>
      <c r="CT348" s="188"/>
      <c r="CU348" s="188"/>
      <c r="CV348" s="188"/>
      <c r="CW348" s="188"/>
      <c r="CX348" s="188"/>
      <c r="CY348" s="188"/>
      <c r="CZ348" s="188"/>
      <c r="DA348" s="188"/>
      <c r="DB348" s="188"/>
      <c r="DC348" s="188"/>
      <c r="DD348" s="188"/>
      <c r="DE348" s="188"/>
      <c r="DF348" s="188"/>
      <c r="DG348" s="188"/>
      <c r="DH348" s="188"/>
      <c r="DI348" s="188"/>
      <c r="DJ348" s="188"/>
      <c r="DK348" s="188"/>
      <c r="DL348" s="188"/>
      <c r="DM348" s="188"/>
      <c r="DN348" s="188"/>
      <c r="DO348" s="188"/>
      <c r="DP348" s="188"/>
      <c r="DQ348" s="188"/>
      <c r="DR348" s="188"/>
      <c r="DS348" s="188"/>
      <c r="DT348" s="188"/>
      <c r="DU348" s="188"/>
      <c r="DV348" s="188"/>
      <c r="DW348" s="188"/>
      <c r="DX348" s="188"/>
      <c r="DY348" s="188"/>
      <c r="DZ348" s="188"/>
      <c r="EA348" s="188"/>
      <c r="EB348" s="188"/>
      <c r="EC348" s="188"/>
      <c r="ED348" s="188"/>
      <c r="EE348" s="188"/>
      <c r="EF348" s="188"/>
      <c r="EG348" s="188"/>
      <c r="EH348" s="188"/>
      <c r="EI348" s="188"/>
      <c r="EJ348" s="242"/>
      <c r="EK348" s="242"/>
      <c r="EL348" s="242"/>
      <c r="EM348" s="242"/>
      <c r="EN348" s="242"/>
      <c r="EO348" s="242"/>
      <c r="EP348" s="242"/>
      <c r="EQ348" s="242"/>
      <c r="ER348" s="242"/>
      <c r="ES348" s="242"/>
      <c r="ET348" s="242"/>
      <c r="EU348" s="242"/>
      <c r="EV348" s="242"/>
      <c r="EW348" s="242"/>
      <c r="EX348" s="242"/>
      <c r="EY348" s="242"/>
      <c r="EZ348" s="242"/>
      <c r="FA348" s="242"/>
      <c r="FB348" s="242"/>
      <c r="FC348" s="242"/>
      <c r="FD348" s="242"/>
      <c r="FE348" s="242"/>
      <c r="FF348" s="242"/>
      <c r="FG348" s="242"/>
      <c r="FH348" s="242"/>
      <c r="FI348" s="242"/>
      <c r="FJ348" s="242"/>
      <c r="FK348" s="242"/>
      <c r="FL348" s="242"/>
      <c r="FM348" s="242"/>
      <c r="FN348" s="242"/>
      <c r="FO348" s="242"/>
      <c r="FP348" s="242"/>
      <c r="FQ348" s="242"/>
      <c r="FR348" s="242"/>
      <c r="FS348" s="242"/>
      <c r="FT348" s="242"/>
      <c r="FU348" s="242"/>
      <c r="FV348" s="242"/>
      <c r="FW348" s="242"/>
      <c r="FX348" s="242"/>
      <c r="FY348" s="242"/>
      <c r="FZ348" s="242"/>
      <c r="GA348" s="242"/>
      <c r="GB348" s="242"/>
      <c r="GC348" s="242"/>
      <c r="GD348" s="242"/>
      <c r="GE348" s="242"/>
      <c r="GF348" s="188"/>
      <c r="GG348" s="188"/>
      <c r="GH348" s="188"/>
      <c r="GI348" s="188"/>
      <c r="GJ348" s="188"/>
      <c r="GK348" s="315"/>
      <c r="GL348" s="315"/>
      <c r="GM348" s="315"/>
      <c r="GN348" s="315"/>
      <c r="GO348" s="314"/>
      <c r="GP348" s="188"/>
      <c r="GQ348" s="188"/>
      <c r="GR348" s="188"/>
      <c r="GS348" s="188"/>
      <c r="GT348" s="188"/>
      <c r="GU348" s="188"/>
      <c r="GV348" s="188"/>
      <c r="GW348" s="188"/>
      <c r="GX348" s="188"/>
      <c r="GY348" s="188"/>
      <c r="GZ348" s="188"/>
      <c r="HA348" s="188"/>
      <c r="HB348" s="188"/>
      <c r="HC348" s="188"/>
      <c r="HD348" s="188"/>
      <c r="HE348" s="188"/>
      <c r="HF348" s="188"/>
      <c r="HG348" s="188"/>
      <c r="HH348" s="188"/>
      <c r="HI348" s="188"/>
      <c r="HJ348" s="188"/>
      <c r="HK348" s="188"/>
      <c r="HL348" s="188"/>
      <c r="HM348" s="188"/>
      <c r="HN348" s="188"/>
      <c r="HO348" s="188"/>
      <c r="HP348" s="188"/>
      <c r="HQ348" s="188"/>
      <c r="HR348" s="315"/>
      <c r="HS348" s="315"/>
      <c r="HT348" s="315"/>
      <c r="HU348" s="315"/>
      <c r="HV348" s="188"/>
      <c r="HW348" s="188"/>
      <c r="HX348" s="315"/>
      <c r="HY348" s="315"/>
      <c r="HZ348" s="315"/>
      <c r="IA348" s="315"/>
      <c r="IB348" s="315"/>
      <c r="IC348" s="315"/>
      <c r="ID348" s="315"/>
      <c r="IE348" s="315"/>
      <c r="IF348" s="315"/>
      <c r="IG348" s="315"/>
      <c r="IH348" s="244"/>
      <c r="II348" s="244"/>
      <c r="IJ348" s="244"/>
      <c r="IK348" s="244"/>
      <c r="IL348" s="244"/>
      <c r="IM348" s="244"/>
      <c r="IN348" s="315"/>
      <c r="IO348" s="315"/>
      <c r="IP348" s="315"/>
      <c r="IQ348" s="315"/>
      <c r="IR348" s="315"/>
      <c r="IS348" s="315"/>
      <c r="IT348" s="244"/>
      <c r="IU348" s="244"/>
      <c r="IV348" s="244"/>
      <c r="IW348" s="244"/>
      <c r="IX348" s="244"/>
      <c r="IY348" s="244"/>
    </row>
    <row r="349" spans="1:259" s="206" customFormat="1" ht="15" hidden="1" x14ac:dyDescent="0.25">
      <c r="A349" s="187"/>
      <c r="B349" s="313" t="s">
        <v>119</v>
      </c>
      <c r="C349" s="406" t="str">
        <f>ПЗ!$A$26</f>
        <v>Заместитель директора департамента 
по ценообразованию и сметному регулированию 
Департамента развития инфраструктуры</v>
      </c>
      <c r="D349" s="406"/>
      <c r="E349" s="406"/>
      <c r="F349" s="406"/>
      <c r="G349" s="406"/>
      <c r="H349" s="406"/>
      <c r="I349" s="407"/>
      <c r="J349" s="407"/>
      <c r="K349" s="407"/>
      <c r="L349" s="407"/>
      <c r="M349" s="407"/>
      <c r="N349" s="407"/>
      <c r="O349" s="408" t="str">
        <f>ПЗ!$C$26</f>
        <v>Е.А. Татаринова</v>
      </c>
      <c r="P349" s="76"/>
      <c r="Q349" s="193"/>
      <c r="R349" s="193"/>
      <c r="S349" s="76"/>
      <c r="T349" s="76"/>
      <c r="U349" s="76"/>
      <c r="V349" s="76"/>
      <c r="W349" s="76"/>
      <c r="X349" s="76"/>
      <c r="Y349" s="76"/>
      <c r="Z349" s="76"/>
      <c r="AA349" s="76"/>
      <c r="AB349" s="188"/>
      <c r="AC349" s="188"/>
      <c r="AD349" s="188"/>
      <c r="AE349" s="188"/>
      <c r="AF349" s="188"/>
      <c r="AG349" s="188"/>
      <c r="AH349" s="189"/>
      <c r="AI349" s="189"/>
      <c r="AJ349" s="189"/>
      <c r="AK349" s="189"/>
      <c r="AL349" s="189"/>
      <c r="AM349" s="189"/>
      <c r="AN349" s="189"/>
      <c r="AO349" s="189"/>
      <c r="AP349" s="189"/>
      <c r="AQ349" s="189"/>
      <c r="AR349" s="188"/>
      <c r="AS349" s="188"/>
      <c r="AT349" s="188"/>
      <c r="AU349" s="188"/>
      <c r="AV349" s="188"/>
      <c r="AW349" s="188"/>
      <c r="AX349" s="189"/>
      <c r="AY349" s="189"/>
      <c r="AZ349" s="189"/>
      <c r="BA349" s="189"/>
      <c r="BB349" s="189"/>
      <c r="BC349" s="189"/>
      <c r="BD349" s="189"/>
      <c r="BE349" s="189"/>
      <c r="BF349" s="189"/>
      <c r="BG349" s="189"/>
      <c r="BH349" s="188"/>
      <c r="BI349" s="188"/>
      <c r="BJ349" s="188"/>
      <c r="BK349" s="188"/>
      <c r="BL349" s="188"/>
      <c r="BM349" s="188"/>
      <c r="BN349" s="189"/>
      <c r="BO349" s="189"/>
      <c r="BP349" s="189"/>
      <c r="BQ349" s="189"/>
      <c r="BR349" s="189"/>
      <c r="BS349" s="189"/>
      <c r="BT349" s="189"/>
      <c r="BU349" s="189"/>
      <c r="BV349" s="189"/>
      <c r="BW349" s="189"/>
      <c r="BX349" s="188"/>
      <c r="BY349" s="188"/>
      <c r="BZ349" s="188"/>
      <c r="CA349" s="188"/>
      <c r="CB349" s="188"/>
      <c r="CC349" s="188"/>
      <c r="CD349" s="189"/>
      <c r="CE349" s="189"/>
      <c r="CF349" s="189"/>
      <c r="CG349" s="189"/>
      <c r="CH349" s="189"/>
      <c r="CI349" s="189"/>
      <c r="CJ349" s="189"/>
      <c r="CK349" s="189"/>
      <c r="CL349" s="189"/>
      <c r="CM349" s="189"/>
      <c r="CN349" s="188"/>
      <c r="CO349" s="188"/>
      <c r="CP349" s="188"/>
      <c r="CQ349" s="188"/>
      <c r="CR349" s="188"/>
      <c r="CS349" s="188"/>
      <c r="CT349" s="189"/>
      <c r="CU349" s="189"/>
      <c r="CV349" s="189"/>
      <c r="CW349" s="189"/>
      <c r="CX349" s="189"/>
      <c r="CY349" s="189"/>
      <c r="CZ349" s="189"/>
      <c r="DA349" s="189"/>
      <c r="DB349" s="189"/>
      <c r="DC349" s="189"/>
      <c r="DD349" s="188"/>
      <c r="DE349" s="188"/>
      <c r="DF349" s="188"/>
      <c r="DG349" s="188"/>
      <c r="DH349" s="188"/>
      <c r="DI349" s="188"/>
      <c r="DJ349" s="189"/>
      <c r="DK349" s="189"/>
      <c r="DL349" s="189"/>
      <c r="DM349" s="189"/>
      <c r="DN349" s="189"/>
      <c r="DO349" s="189"/>
      <c r="DP349" s="189"/>
      <c r="DQ349" s="189"/>
      <c r="DR349" s="189"/>
      <c r="DS349" s="189"/>
      <c r="DT349" s="188"/>
      <c r="DU349" s="188"/>
      <c r="DV349" s="188"/>
      <c r="DW349" s="188"/>
      <c r="DX349" s="188"/>
      <c r="DY349" s="188"/>
      <c r="DZ349" s="189"/>
      <c r="EA349" s="189"/>
      <c r="EB349" s="189"/>
      <c r="EC349" s="189"/>
      <c r="ED349" s="189"/>
      <c r="EE349" s="189"/>
      <c r="EF349" s="189"/>
      <c r="EG349" s="189"/>
      <c r="EH349" s="189"/>
      <c r="EI349" s="189"/>
      <c r="EJ349" s="197"/>
      <c r="EK349" s="197"/>
      <c r="EL349" s="197"/>
      <c r="EM349" s="197"/>
      <c r="EN349" s="197"/>
      <c r="EO349" s="197"/>
      <c r="EP349" s="197"/>
      <c r="EQ349" s="197"/>
      <c r="ER349" s="197"/>
      <c r="ES349" s="197"/>
      <c r="ET349" s="197"/>
      <c r="EU349" s="197"/>
      <c r="EV349" s="197"/>
      <c r="EW349" s="197"/>
      <c r="EX349" s="197"/>
      <c r="EY349" s="197"/>
      <c r="EZ349" s="197"/>
      <c r="FA349" s="197"/>
      <c r="FB349" s="197"/>
      <c r="FC349" s="197"/>
      <c r="FD349" s="197"/>
      <c r="FE349" s="197"/>
      <c r="FF349" s="197"/>
      <c r="FG349" s="197"/>
      <c r="FH349" s="197"/>
      <c r="FI349" s="197"/>
      <c r="FJ349" s="197"/>
      <c r="FK349" s="197"/>
      <c r="FL349" s="197"/>
      <c r="FM349" s="197"/>
      <c r="FN349" s="197"/>
      <c r="FO349" s="197"/>
      <c r="FP349" s="197"/>
      <c r="FQ349" s="197"/>
      <c r="FR349" s="197"/>
      <c r="FS349" s="197"/>
      <c r="FT349" s="197"/>
      <c r="FU349" s="197"/>
      <c r="FV349" s="197"/>
      <c r="FW349" s="197"/>
      <c r="FX349" s="197"/>
      <c r="FY349" s="197"/>
      <c r="FZ349" s="197"/>
      <c r="GA349" s="197"/>
      <c r="GB349" s="197"/>
      <c r="GC349" s="197"/>
      <c r="GD349" s="197"/>
      <c r="GE349" s="197"/>
      <c r="GF349" s="189"/>
      <c r="GG349" s="189"/>
      <c r="GH349" s="189"/>
      <c r="GI349" s="189"/>
      <c r="GJ349" s="189"/>
      <c r="GK349" s="192"/>
      <c r="GL349" s="192"/>
      <c r="GM349" s="192"/>
      <c r="GN349" s="192"/>
      <c r="GO349" s="314"/>
      <c r="GP349" s="188"/>
      <c r="GQ349" s="188"/>
      <c r="GR349" s="188"/>
      <c r="GS349" s="188"/>
      <c r="GT349" s="188"/>
      <c r="GU349" s="188"/>
      <c r="GV349" s="188"/>
      <c r="GW349" s="188"/>
      <c r="GX349" s="188"/>
      <c r="GY349" s="188"/>
      <c r="GZ349" s="188"/>
      <c r="HA349" s="188"/>
      <c r="HB349" s="188"/>
      <c r="HC349" s="188"/>
      <c r="HD349" s="188"/>
      <c r="HE349" s="188"/>
      <c r="HF349" s="188"/>
      <c r="HG349" s="188"/>
      <c r="HH349" s="188"/>
      <c r="HI349" s="188"/>
      <c r="HJ349" s="188"/>
      <c r="HK349" s="188"/>
      <c r="HL349" s="188"/>
      <c r="HM349" s="188"/>
      <c r="HN349" s="188"/>
      <c r="HO349" s="188"/>
      <c r="HP349" s="188"/>
      <c r="HQ349" s="188"/>
      <c r="HR349" s="315"/>
      <c r="HS349" s="315"/>
      <c r="HT349" s="315"/>
      <c r="HU349" s="315"/>
      <c r="HV349" s="188"/>
      <c r="HW349" s="188"/>
      <c r="HX349" s="315"/>
      <c r="HY349" s="315"/>
      <c r="HZ349" s="315"/>
      <c r="IA349" s="315"/>
      <c r="IB349" s="315"/>
      <c r="IC349" s="315"/>
      <c r="ID349" s="315"/>
      <c r="IE349" s="315"/>
      <c r="IF349" s="315"/>
      <c r="IG349" s="315"/>
      <c r="IH349" s="244"/>
      <c r="II349" s="244"/>
      <c r="IJ349" s="244"/>
      <c r="IK349" s="244"/>
      <c r="IL349" s="244"/>
      <c r="IM349" s="244"/>
      <c r="IN349" s="315" t="s">
        <v>52</v>
      </c>
      <c r="IO349" s="315" t="s">
        <v>52</v>
      </c>
      <c r="IP349" s="315" t="s">
        <v>52</v>
      </c>
      <c r="IQ349" s="315" t="s">
        <v>52</v>
      </c>
      <c r="IR349" s="315" t="s">
        <v>52</v>
      </c>
      <c r="IS349" s="315" t="s">
        <v>52</v>
      </c>
      <c r="IT349" s="244" t="s">
        <v>52</v>
      </c>
      <c r="IU349" s="244" t="s">
        <v>52</v>
      </c>
      <c r="IV349" s="244" t="s">
        <v>52</v>
      </c>
      <c r="IW349" s="244" t="s">
        <v>52</v>
      </c>
      <c r="IX349" s="244" t="s">
        <v>52</v>
      </c>
      <c r="IY349" s="244" t="s">
        <v>52</v>
      </c>
    </row>
    <row r="350" spans="1:259" s="316" customFormat="1" ht="16.5" hidden="1" customHeight="1" x14ac:dyDescent="0.25">
      <c r="A350" s="195"/>
      <c r="C350" s="687" t="s">
        <v>53</v>
      </c>
      <c r="D350" s="687"/>
      <c r="E350" s="687"/>
      <c r="F350" s="687"/>
      <c r="G350" s="687"/>
      <c r="H350" s="687"/>
      <c r="I350" s="687"/>
      <c r="J350" s="687"/>
      <c r="K350" s="687"/>
      <c r="L350" s="687"/>
      <c r="M350" s="687"/>
      <c r="N350" s="687"/>
      <c r="Q350" s="317"/>
      <c r="R350" s="317"/>
      <c r="AB350" s="188"/>
      <c r="AC350" s="188"/>
      <c r="AD350" s="188"/>
      <c r="AE350" s="188"/>
      <c r="AF350" s="188"/>
      <c r="AG350" s="188"/>
      <c r="AH350" s="188"/>
      <c r="AI350" s="188"/>
      <c r="AJ350" s="188"/>
      <c r="AK350" s="188"/>
      <c r="AL350" s="188"/>
      <c r="AM350" s="188"/>
      <c r="AN350" s="188"/>
      <c r="AO350" s="188"/>
      <c r="AP350" s="188"/>
      <c r="AQ350" s="188"/>
      <c r="AR350" s="188"/>
      <c r="AS350" s="188"/>
      <c r="AT350" s="188"/>
      <c r="AU350" s="188"/>
      <c r="AV350" s="188"/>
      <c r="AW350" s="188"/>
      <c r="AX350" s="188"/>
      <c r="AY350" s="188"/>
      <c r="AZ350" s="188"/>
      <c r="BA350" s="188"/>
      <c r="BB350" s="188"/>
      <c r="BC350" s="188"/>
      <c r="BD350" s="188"/>
      <c r="BE350" s="188"/>
      <c r="BF350" s="188"/>
      <c r="BG350" s="188"/>
      <c r="BH350" s="188"/>
      <c r="BI350" s="188"/>
      <c r="BJ350" s="188"/>
      <c r="BK350" s="188"/>
      <c r="BL350" s="188"/>
      <c r="BM350" s="188"/>
      <c r="BN350" s="188"/>
      <c r="BO350" s="188"/>
      <c r="BP350" s="188"/>
      <c r="BQ350" s="188"/>
      <c r="BR350" s="188"/>
      <c r="BS350" s="188"/>
      <c r="BT350" s="188"/>
      <c r="BU350" s="188"/>
      <c r="BV350" s="188"/>
      <c r="BW350" s="188"/>
      <c r="BX350" s="188"/>
      <c r="BY350" s="188"/>
      <c r="BZ350" s="188"/>
      <c r="CA350" s="188"/>
      <c r="CB350" s="188"/>
      <c r="CC350" s="188"/>
      <c r="CD350" s="188"/>
      <c r="CE350" s="188"/>
      <c r="CF350" s="188"/>
      <c r="CG350" s="188"/>
      <c r="CH350" s="188"/>
      <c r="CI350" s="188"/>
      <c r="CJ350" s="188"/>
      <c r="CK350" s="188"/>
      <c r="CL350" s="188"/>
      <c r="CM350" s="188"/>
      <c r="CN350" s="188"/>
      <c r="CO350" s="188"/>
      <c r="CP350" s="188"/>
      <c r="CQ350" s="188"/>
      <c r="CR350" s="188"/>
      <c r="CS350" s="188"/>
      <c r="CT350" s="188"/>
      <c r="CU350" s="188"/>
      <c r="CV350" s="188"/>
      <c r="CW350" s="188"/>
      <c r="CX350" s="188"/>
      <c r="CY350" s="188"/>
      <c r="CZ350" s="188"/>
      <c r="DA350" s="188"/>
      <c r="DB350" s="188"/>
      <c r="DC350" s="188"/>
      <c r="DD350" s="188"/>
      <c r="DE350" s="188"/>
      <c r="DF350" s="188"/>
      <c r="DG350" s="188"/>
      <c r="DH350" s="188"/>
      <c r="DI350" s="188"/>
      <c r="DJ350" s="188"/>
      <c r="DK350" s="188"/>
      <c r="DL350" s="188"/>
      <c r="DM350" s="188"/>
      <c r="DN350" s="188"/>
      <c r="DO350" s="188"/>
      <c r="DP350" s="188"/>
      <c r="DQ350" s="188"/>
      <c r="DR350" s="188"/>
      <c r="DS350" s="188"/>
      <c r="DT350" s="188"/>
      <c r="DU350" s="188"/>
      <c r="DV350" s="188"/>
      <c r="DW350" s="188"/>
      <c r="DX350" s="188"/>
      <c r="DY350" s="188"/>
      <c r="DZ350" s="188"/>
      <c r="EA350" s="188"/>
      <c r="EB350" s="188"/>
      <c r="EC350" s="188"/>
      <c r="ED350" s="188"/>
      <c r="EE350" s="188"/>
      <c r="EF350" s="188"/>
      <c r="EG350" s="188"/>
      <c r="EH350" s="188"/>
      <c r="EI350" s="188"/>
      <c r="EJ350" s="242"/>
      <c r="EK350" s="242"/>
      <c r="EL350" s="242"/>
      <c r="EM350" s="242"/>
      <c r="EN350" s="242"/>
      <c r="EO350" s="242"/>
      <c r="EP350" s="242"/>
      <c r="EQ350" s="242"/>
      <c r="ER350" s="242"/>
      <c r="ES350" s="242"/>
      <c r="ET350" s="242"/>
      <c r="EU350" s="242"/>
      <c r="EV350" s="242"/>
      <c r="EW350" s="242"/>
      <c r="EX350" s="242"/>
      <c r="EY350" s="242"/>
      <c r="EZ350" s="242"/>
      <c r="FA350" s="242"/>
      <c r="FB350" s="242"/>
      <c r="FC350" s="242"/>
      <c r="FD350" s="242"/>
      <c r="FE350" s="242"/>
      <c r="FF350" s="242"/>
      <c r="FG350" s="242"/>
      <c r="FH350" s="242"/>
      <c r="FI350" s="242"/>
      <c r="FJ350" s="242"/>
      <c r="FK350" s="242"/>
      <c r="FL350" s="242"/>
      <c r="FM350" s="242"/>
      <c r="FN350" s="242"/>
      <c r="FO350" s="242"/>
      <c r="FP350" s="242"/>
      <c r="FQ350" s="242"/>
      <c r="FR350" s="242"/>
      <c r="FS350" s="242"/>
      <c r="FT350" s="242"/>
      <c r="FU350" s="242"/>
      <c r="FV350" s="242"/>
      <c r="FW350" s="242"/>
      <c r="FX350" s="242"/>
      <c r="FY350" s="242"/>
      <c r="FZ350" s="242"/>
      <c r="GA350" s="242"/>
      <c r="GB350" s="242"/>
      <c r="GC350" s="242"/>
      <c r="GD350" s="242"/>
      <c r="GE350" s="242"/>
      <c r="GF350" s="188"/>
      <c r="GG350" s="188"/>
      <c r="GH350" s="188"/>
      <c r="GI350" s="188"/>
      <c r="GJ350" s="188"/>
      <c r="GK350" s="315"/>
      <c r="GL350" s="315"/>
      <c r="GM350" s="315"/>
      <c r="GN350" s="315"/>
      <c r="GO350" s="314"/>
      <c r="GP350" s="188"/>
      <c r="GQ350" s="188"/>
      <c r="GR350" s="188"/>
      <c r="GS350" s="188"/>
      <c r="GT350" s="188"/>
      <c r="GU350" s="188"/>
      <c r="GV350" s="188"/>
      <c r="GW350" s="188"/>
      <c r="GX350" s="188"/>
      <c r="GY350" s="188"/>
      <c r="GZ350" s="188"/>
      <c r="HA350" s="188"/>
      <c r="HB350" s="188"/>
      <c r="HC350" s="188"/>
      <c r="HD350" s="188"/>
      <c r="HE350" s="188"/>
      <c r="HF350" s="188"/>
      <c r="HG350" s="188"/>
      <c r="HH350" s="188"/>
      <c r="HI350" s="188"/>
      <c r="HJ350" s="188"/>
      <c r="HK350" s="188"/>
      <c r="HL350" s="188"/>
      <c r="HM350" s="188"/>
      <c r="HN350" s="188"/>
      <c r="HO350" s="188"/>
      <c r="HP350" s="188"/>
      <c r="HQ350" s="188"/>
      <c r="HR350" s="315"/>
      <c r="HS350" s="315"/>
      <c r="HT350" s="315"/>
      <c r="HU350" s="315"/>
      <c r="HV350" s="188"/>
      <c r="HW350" s="188"/>
      <c r="HX350" s="315"/>
      <c r="HY350" s="315"/>
      <c r="HZ350" s="315"/>
      <c r="IA350" s="315"/>
      <c r="IB350" s="315"/>
      <c r="IC350" s="315"/>
      <c r="ID350" s="315"/>
      <c r="IE350" s="315"/>
      <c r="IF350" s="315"/>
      <c r="IG350" s="315"/>
      <c r="IH350" s="244"/>
      <c r="II350" s="244"/>
      <c r="IJ350" s="244"/>
      <c r="IK350" s="244"/>
      <c r="IL350" s="244"/>
      <c r="IM350" s="244"/>
      <c r="IN350" s="315"/>
      <c r="IO350" s="315"/>
      <c r="IP350" s="315"/>
      <c r="IQ350" s="315"/>
      <c r="IR350" s="315"/>
      <c r="IS350" s="315"/>
      <c r="IT350" s="244"/>
      <c r="IU350" s="244"/>
      <c r="IV350" s="244"/>
      <c r="IW350" s="244"/>
      <c r="IX350" s="244"/>
      <c r="IY350" s="244"/>
    </row>
    <row r="352" spans="1:259" s="76" customFormat="1" ht="15" x14ac:dyDescent="0.25">
      <c r="A352" s="185"/>
    </row>
    <row r="353" spans="1:1" s="76" customFormat="1" ht="15" x14ac:dyDescent="0.25">
      <c r="A353" s="185"/>
    </row>
    <row r="354" spans="1:1" s="76" customFormat="1" ht="15" x14ac:dyDescent="0.25">
      <c r="A354" s="185"/>
    </row>
    <row r="355" spans="1:1" s="76" customFormat="1" ht="15" x14ac:dyDescent="0.25">
      <c r="A355" s="185"/>
    </row>
    <row r="356" spans="1:1" s="76" customFormat="1" ht="15" x14ac:dyDescent="0.25">
      <c r="A356" s="185"/>
    </row>
    <row r="357" spans="1:1" s="76" customFormat="1" ht="15" x14ac:dyDescent="0.25">
      <c r="A357" s="185"/>
    </row>
    <row r="358" spans="1:1" s="76" customFormat="1" ht="15" x14ac:dyDescent="0.25">
      <c r="A358" s="185"/>
    </row>
    <row r="359" spans="1:1" s="76" customFormat="1" ht="15" x14ac:dyDescent="0.25">
      <c r="A359" s="185"/>
    </row>
    <row r="360" spans="1:1" s="76" customFormat="1" ht="15" x14ac:dyDescent="0.25">
      <c r="A360" s="185"/>
    </row>
    <row r="361" spans="1:1" s="76" customFormat="1" ht="15" x14ac:dyDescent="0.25">
      <c r="A361" s="185"/>
    </row>
    <row r="362" spans="1:1" s="76" customFormat="1" ht="15" x14ac:dyDescent="0.25">
      <c r="A362" s="185"/>
    </row>
    <row r="363" spans="1:1" s="76" customFormat="1" ht="15" x14ac:dyDescent="0.25">
      <c r="A363" s="185"/>
    </row>
    <row r="364" spans="1:1" s="76" customFormat="1" ht="15" x14ac:dyDescent="0.25">
      <c r="A364" s="185"/>
    </row>
    <row r="365" spans="1:1" s="76" customFormat="1" ht="15" x14ac:dyDescent="0.25">
      <c r="A365" s="185"/>
    </row>
    <row r="366" spans="1:1" s="76" customFormat="1" ht="15" x14ac:dyDescent="0.25">
      <c r="A366" s="185"/>
    </row>
    <row r="367" spans="1:1" s="76" customFormat="1" ht="15" x14ac:dyDescent="0.25">
      <c r="A367" s="185"/>
    </row>
    <row r="368" spans="1:1" s="76" customFormat="1" ht="15" x14ac:dyDescent="0.25">
      <c r="A368" s="185"/>
    </row>
    <row r="369" spans="1:1" s="76" customFormat="1" ht="15" x14ac:dyDescent="0.25">
      <c r="A369" s="185"/>
    </row>
    <row r="370" spans="1:1" s="76" customFormat="1" ht="15" x14ac:dyDescent="0.25">
      <c r="A370" s="185"/>
    </row>
    <row r="371" spans="1:1" s="76" customFormat="1" ht="15" x14ac:dyDescent="0.25">
      <c r="A371" s="185"/>
    </row>
    <row r="372" spans="1:1" s="76" customFormat="1" ht="15" x14ac:dyDescent="0.25">
      <c r="A372" s="185"/>
    </row>
    <row r="373" spans="1:1" s="76" customFormat="1" ht="15" x14ac:dyDescent="0.25">
      <c r="A373" s="185"/>
    </row>
    <row r="374" spans="1:1" s="76" customFormat="1" ht="15" x14ac:dyDescent="0.25">
      <c r="A374" s="185"/>
    </row>
    <row r="375" spans="1:1" s="76" customFormat="1" ht="15" x14ac:dyDescent="0.25">
      <c r="A375" s="185"/>
    </row>
    <row r="376" spans="1:1" s="76" customFormat="1" ht="15" x14ac:dyDescent="0.25">
      <c r="A376" s="185"/>
    </row>
    <row r="377" spans="1:1" s="76" customFormat="1" ht="15" x14ac:dyDescent="0.25">
      <c r="A377" s="185"/>
    </row>
    <row r="378" spans="1:1" s="76" customFormat="1" ht="15" x14ac:dyDescent="0.25">
      <c r="A378" s="185"/>
    </row>
    <row r="379" spans="1:1" s="76" customFormat="1" ht="15" x14ac:dyDescent="0.25">
      <c r="A379" s="185"/>
    </row>
    <row r="380" spans="1:1" s="76" customFormat="1" ht="15" x14ac:dyDescent="0.25">
      <c r="A380" s="185"/>
    </row>
    <row r="381" spans="1:1" s="76" customFormat="1" ht="15" x14ac:dyDescent="0.25">
      <c r="A381" s="185"/>
    </row>
    <row r="382" spans="1:1" s="76" customFormat="1" ht="15" x14ac:dyDescent="0.25">
      <c r="A382" s="185"/>
    </row>
    <row r="383" spans="1:1" s="76" customFormat="1" ht="15" x14ac:dyDescent="0.25">
      <c r="A383" s="185"/>
    </row>
    <row r="384" spans="1:1" s="76" customFormat="1" ht="15" x14ac:dyDescent="0.25">
      <c r="A384" s="185"/>
    </row>
  </sheetData>
  <mergeCells count="339"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16:P16"/>
    <mergeCell ref="A17:P17"/>
    <mergeCell ref="A18:P18"/>
    <mergeCell ref="A20:P20"/>
    <mergeCell ref="A21:P21"/>
    <mergeCell ref="B23:F23"/>
    <mergeCell ref="A10:F10"/>
    <mergeCell ref="G10:P10"/>
    <mergeCell ref="A11:F11"/>
    <mergeCell ref="G11:P11"/>
    <mergeCell ref="A13:P13"/>
    <mergeCell ref="A14:P14"/>
    <mergeCell ref="I35:K36"/>
    <mergeCell ref="L35:P36"/>
    <mergeCell ref="C38:G38"/>
    <mergeCell ref="A39:P39"/>
    <mergeCell ref="C40:G40"/>
    <mergeCell ref="C41:P41"/>
    <mergeCell ref="B24:F24"/>
    <mergeCell ref="C26:F26"/>
    <mergeCell ref="A35:A37"/>
    <mergeCell ref="B35:B37"/>
    <mergeCell ref="C35:G37"/>
    <mergeCell ref="H35:H37"/>
    <mergeCell ref="C48:G48"/>
    <mergeCell ref="C49:G49"/>
    <mergeCell ref="C50:G50"/>
    <mergeCell ref="C51:G51"/>
    <mergeCell ref="C52:G52"/>
    <mergeCell ref="C53:G53"/>
    <mergeCell ref="C42:G42"/>
    <mergeCell ref="C43:G43"/>
    <mergeCell ref="C44:G44"/>
    <mergeCell ref="C45:G45"/>
    <mergeCell ref="C46:G46"/>
    <mergeCell ref="C47:G47"/>
    <mergeCell ref="C60:G60"/>
    <mergeCell ref="C61:G61"/>
    <mergeCell ref="C62:G62"/>
    <mergeCell ref="C63:G63"/>
    <mergeCell ref="C64:G64"/>
    <mergeCell ref="C65:P65"/>
    <mergeCell ref="C54:G54"/>
    <mergeCell ref="C55:G55"/>
    <mergeCell ref="C56:G56"/>
    <mergeCell ref="C57:G57"/>
    <mergeCell ref="C58:G58"/>
    <mergeCell ref="C59:G59"/>
    <mergeCell ref="C72:G72"/>
    <mergeCell ref="C73:G73"/>
    <mergeCell ref="C74:G74"/>
    <mergeCell ref="C75:G75"/>
    <mergeCell ref="C76:G76"/>
    <mergeCell ref="C77:G77"/>
    <mergeCell ref="C66:G66"/>
    <mergeCell ref="C67:G67"/>
    <mergeCell ref="C68:P68"/>
    <mergeCell ref="C69:G69"/>
    <mergeCell ref="C70:G70"/>
    <mergeCell ref="C71:G71"/>
    <mergeCell ref="C84:G84"/>
    <mergeCell ref="C85:G85"/>
    <mergeCell ref="C86:G86"/>
    <mergeCell ref="C87:G87"/>
    <mergeCell ref="C88:G88"/>
    <mergeCell ref="C89:G89"/>
    <mergeCell ref="C78:G78"/>
    <mergeCell ref="C79:G79"/>
    <mergeCell ref="C80:G80"/>
    <mergeCell ref="C81:G81"/>
    <mergeCell ref="C82:G82"/>
    <mergeCell ref="C83:G83"/>
    <mergeCell ref="C96:G96"/>
    <mergeCell ref="C97:G97"/>
    <mergeCell ref="C98:G98"/>
    <mergeCell ref="C99:G99"/>
    <mergeCell ref="C100:G100"/>
    <mergeCell ref="C101:G101"/>
    <mergeCell ref="C90:G90"/>
    <mergeCell ref="C91:G91"/>
    <mergeCell ref="C92:P92"/>
    <mergeCell ref="C93:G93"/>
    <mergeCell ref="C94:G94"/>
    <mergeCell ref="C95:P95"/>
    <mergeCell ref="C108:G108"/>
    <mergeCell ref="C109:G109"/>
    <mergeCell ref="C110:G110"/>
    <mergeCell ref="C111:G111"/>
    <mergeCell ref="C112:P112"/>
    <mergeCell ref="C113:G113"/>
    <mergeCell ref="C102:G102"/>
    <mergeCell ref="C103:G103"/>
    <mergeCell ref="C104:G104"/>
    <mergeCell ref="C105:G105"/>
    <mergeCell ref="C106:G106"/>
    <mergeCell ref="C107:G107"/>
    <mergeCell ref="C120:G120"/>
    <mergeCell ref="C121:G121"/>
    <mergeCell ref="C122:G122"/>
    <mergeCell ref="C123:G123"/>
    <mergeCell ref="C124:G124"/>
    <mergeCell ref="C125:G125"/>
    <mergeCell ref="C114:G114"/>
    <mergeCell ref="C115:P115"/>
    <mergeCell ref="C116:P116"/>
    <mergeCell ref="C117:G117"/>
    <mergeCell ref="C118:G118"/>
    <mergeCell ref="C119:G119"/>
    <mergeCell ref="C132:G132"/>
    <mergeCell ref="C133:G133"/>
    <mergeCell ref="C134:G134"/>
    <mergeCell ref="C135:G135"/>
    <mergeCell ref="C136:G136"/>
    <mergeCell ref="C137:G137"/>
    <mergeCell ref="C126:G126"/>
    <mergeCell ref="C127:G127"/>
    <mergeCell ref="C128:G128"/>
    <mergeCell ref="C129:G129"/>
    <mergeCell ref="C130:G130"/>
    <mergeCell ref="C131:G131"/>
    <mergeCell ref="C145:O145"/>
    <mergeCell ref="C146:O146"/>
    <mergeCell ref="C147:O147"/>
    <mergeCell ref="C148:O148"/>
    <mergeCell ref="C149:O149"/>
    <mergeCell ref="C150:O150"/>
    <mergeCell ref="C138:G138"/>
    <mergeCell ref="C139:G139"/>
    <mergeCell ref="C140:P140"/>
    <mergeCell ref="C141:P141"/>
    <mergeCell ref="C142:G142"/>
    <mergeCell ref="C144:O144"/>
    <mergeCell ref="C157:O157"/>
    <mergeCell ref="C158:O158"/>
    <mergeCell ref="C159:O159"/>
    <mergeCell ref="C160:O160"/>
    <mergeCell ref="C161:O161"/>
    <mergeCell ref="C162:O162"/>
    <mergeCell ref="C151:O151"/>
    <mergeCell ref="C152:O152"/>
    <mergeCell ref="C153:O153"/>
    <mergeCell ref="C154:O154"/>
    <mergeCell ref="C155:O155"/>
    <mergeCell ref="C156:O156"/>
    <mergeCell ref="C169:O169"/>
    <mergeCell ref="C170:O170"/>
    <mergeCell ref="C171:O171"/>
    <mergeCell ref="C172:O172"/>
    <mergeCell ref="A173:P173"/>
    <mergeCell ref="C174:G174"/>
    <mergeCell ref="C163:O163"/>
    <mergeCell ref="C164:O164"/>
    <mergeCell ref="C165:J165"/>
    <mergeCell ref="C166:J166"/>
    <mergeCell ref="C167:O167"/>
    <mergeCell ref="C168:O168"/>
    <mergeCell ref="C181:G181"/>
    <mergeCell ref="C182:G182"/>
    <mergeCell ref="C183:G183"/>
    <mergeCell ref="C184:G184"/>
    <mergeCell ref="C185:G185"/>
    <mergeCell ref="C186:G186"/>
    <mergeCell ref="C175:P175"/>
    <mergeCell ref="C176:P176"/>
    <mergeCell ref="C177:G177"/>
    <mergeCell ref="C178:G178"/>
    <mergeCell ref="C179:G179"/>
    <mergeCell ref="C180:G180"/>
    <mergeCell ref="C193:G193"/>
    <mergeCell ref="C194:G194"/>
    <mergeCell ref="C195:G195"/>
    <mergeCell ref="C196:G196"/>
    <mergeCell ref="C197:G197"/>
    <mergeCell ref="C198:G198"/>
    <mergeCell ref="C187:P187"/>
    <mergeCell ref="C188:P188"/>
    <mergeCell ref="C189:G189"/>
    <mergeCell ref="C190:G190"/>
    <mergeCell ref="C191:G191"/>
    <mergeCell ref="C192:G192"/>
    <mergeCell ref="C205:G205"/>
    <mergeCell ref="C206:G206"/>
    <mergeCell ref="C207:G207"/>
    <mergeCell ref="C208:G208"/>
    <mergeCell ref="C209:P209"/>
    <mergeCell ref="C210:P210"/>
    <mergeCell ref="C199:G199"/>
    <mergeCell ref="C200:G200"/>
    <mergeCell ref="C201:G201"/>
    <mergeCell ref="C202:P202"/>
    <mergeCell ref="C203:P203"/>
    <mergeCell ref="C204:G204"/>
    <mergeCell ref="C217:G217"/>
    <mergeCell ref="C218:G218"/>
    <mergeCell ref="C219:G219"/>
    <mergeCell ref="C220:G220"/>
    <mergeCell ref="C221:G221"/>
    <mergeCell ref="C222:G222"/>
    <mergeCell ref="C211:G211"/>
    <mergeCell ref="C212:G212"/>
    <mergeCell ref="C213:G213"/>
    <mergeCell ref="C214:G214"/>
    <mergeCell ref="C215:G215"/>
    <mergeCell ref="C216:G216"/>
    <mergeCell ref="C229:G229"/>
    <mergeCell ref="C230:G230"/>
    <mergeCell ref="C231:G231"/>
    <mergeCell ref="C232:G232"/>
    <mergeCell ref="C233:G233"/>
    <mergeCell ref="C234:P234"/>
    <mergeCell ref="C223:G223"/>
    <mergeCell ref="C224:G224"/>
    <mergeCell ref="C225:G225"/>
    <mergeCell ref="C226:G226"/>
    <mergeCell ref="C227:G227"/>
    <mergeCell ref="C228:G228"/>
    <mergeCell ref="C241:P241"/>
    <mergeCell ref="C242:P242"/>
    <mergeCell ref="C243:G243"/>
    <mergeCell ref="C244:G244"/>
    <mergeCell ref="C245:G245"/>
    <mergeCell ref="C246:G246"/>
    <mergeCell ref="C235:P235"/>
    <mergeCell ref="C236:G236"/>
    <mergeCell ref="C237:G237"/>
    <mergeCell ref="C238:G238"/>
    <mergeCell ref="C239:G239"/>
    <mergeCell ref="C240:G240"/>
    <mergeCell ref="C253:G253"/>
    <mergeCell ref="C254:G254"/>
    <mergeCell ref="C255:G255"/>
    <mergeCell ref="C256:P256"/>
    <mergeCell ref="C257:P257"/>
    <mergeCell ref="C258:G258"/>
    <mergeCell ref="C247:G247"/>
    <mergeCell ref="C248:G248"/>
    <mergeCell ref="C249:G249"/>
    <mergeCell ref="C250:G250"/>
    <mergeCell ref="C251:G251"/>
    <mergeCell ref="C252:G252"/>
    <mergeCell ref="C265:G265"/>
    <mergeCell ref="C266:G266"/>
    <mergeCell ref="C267:G267"/>
    <mergeCell ref="C268:G268"/>
    <mergeCell ref="C269:G269"/>
    <mergeCell ref="C270:G270"/>
    <mergeCell ref="C259:G259"/>
    <mergeCell ref="C260:P260"/>
    <mergeCell ref="C261:P261"/>
    <mergeCell ref="C262:G262"/>
    <mergeCell ref="C263:G263"/>
    <mergeCell ref="C264:G264"/>
    <mergeCell ref="C278:O278"/>
    <mergeCell ref="C279:O279"/>
    <mergeCell ref="C280:O280"/>
    <mergeCell ref="C281:O281"/>
    <mergeCell ref="C282:O282"/>
    <mergeCell ref="C283:O283"/>
    <mergeCell ref="C272:O272"/>
    <mergeCell ref="C273:O273"/>
    <mergeCell ref="C274:O274"/>
    <mergeCell ref="C275:O275"/>
    <mergeCell ref="C276:O276"/>
    <mergeCell ref="C277:O277"/>
    <mergeCell ref="C290:O290"/>
    <mergeCell ref="C291:O291"/>
    <mergeCell ref="C292:O292"/>
    <mergeCell ref="C293:O293"/>
    <mergeCell ref="C294:O294"/>
    <mergeCell ref="C295:O295"/>
    <mergeCell ref="C284:O284"/>
    <mergeCell ref="C285:O285"/>
    <mergeCell ref="C286:O286"/>
    <mergeCell ref="C287:O287"/>
    <mergeCell ref="C288:O288"/>
    <mergeCell ref="C289:O289"/>
    <mergeCell ref="C303:O303"/>
    <mergeCell ref="C304:O304"/>
    <mergeCell ref="C305:O305"/>
    <mergeCell ref="C306:O306"/>
    <mergeCell ref="C307:O307"/>
    <mergeCell ref="C308:O308"/>
    <mergeCell ref="C296:O296"/>
    <mergeCell ref="C297:O297"/>
    <mergeCell ref="C298:J298"/>
    <mergeCell ref="C299:J299"/>
    <mergeCell ref="C301:O301"/>
    <mergeCell ref="C302:O302"/>
    <mergeCell ref="C315:O315"/>
    <mergeCell ref="C316:O316"/>
    <mergeCell ref="C317:O317"/>
    <mergeCell ref="C318:O318"/>
    <mergeCell ref="C319:O319"/>
    <mergeCell ref="C320:O320"/>
    <mergeCell ref="C309:O309"/>
    <mergeCell ref="C310:O310"/>
    <mergeCell ref="C311:O311"/>
    <mergeCell ref="C312:O312"/>
    <mergeCell ref="C313:O313"/>
    <mergeCell ref="C314:O314"/>
    <mergeCell ref="C327:O327"/>
    <mergeCell ref="C328:J328"/>
    <mergeCell ref="C329:J329"/>
    <mergeCell ref="C330:O330"/>
    <mergeCell ref="C331:O331"/>
    <mergeCell ref="C332:O332"/>
    <mergeCell ref="C321:O321"/>
    <mergeCell ref="C322:O322"/>
    <mergeCell ref="C323:O323"/>
    <mergeCell ref="C324:O324"/>
    <mergeCell ref="C325:O325"/>
    <mergeCell ref="C326:O326"/>
    <mergeCell ref="C350:N350"/>
    <mergeCell ref="C337:G337"/>
    <mergeCell ref="C338:G338"/>
    <mergeCell ref="C339:G339"/>
    <mergeCell ref="C340:G340"/>
    <mergeCell ref="J340:K340"/>
    <mergeCell ref="C341:G341"/>
    <mergeCell ref="C342:G342"/>
    <mergeCell ref="C333:O333"/>
    <mergeCell ref="C334:O334"/>
    <mergeCell ref="C335:O335"/>
    <mergeCell ref="C348:N348"/>
    <mergeCell ref="C343:G343"/>
    <mergeCell ref="C344:G344"/>
    <mergeCell ref="C345:G34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4" max="374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O260"/>
  <sheetViews>
    <sheetView topLeftCell="A91" workbookViewId="0">
      <selection activeCell="J232" sqref="J232"/>
    </sheetView>
  </sheetViews>
  <sheetFormatPr defaultColWidth="9.140625" defaultRowHeight="11.25" customHeight="1" x14ac:dyDescent="0.2"/>
  <cols>
    <col min="1" max="1" width="9.7109375" style="318" customWidth="1"/>
    <col min="2" max="2" width="20.7109375" style="318" customWidth="1"/>
    <col min="3" max="3" width="10.7109375" style="318" customWidth="1"/>
    <col min="4" max="4" width="12.85546875" style="318" customWidth="1"/>
    <col min="5" max="5" width="10.42578125" style="318" customWidth="1"/>
    <col min="6" max="6" width="11.7109375" style="318" customWidth="1"/>
    <col min="7" max="7" width="6.140625" style="318" customWidth="1"/>
    <col min="8" max="8" width="9.28515625" style="318" customWidth="1"/>
    <col min="9" max="9" width="10.7109375" style="318" customWidth="1"/>
    <col min="10" max="10" width="12.42578125" style="318" customWidth="1"/>
    <col min="11" max="11" width="13.28515625" style="318" customWidth="1"/>
    <col min="12" max="12" width="17" style="318" customWidth="1"/>
    <col min="13" max="13" width="11.5703125" style="318" customWidth="1"/>
    <col min="14" max="14" width="17" style="318" customWidth="1"/>
    <col min="15" max="15" width="12.85546875" style="318" customWidth="1"/>
    <col min="16" max="16" width="17" style="318" customWidth="1"/>
    <col min="17" max="17" width="75.28515625" style="193" hidden="1" customWidth="1"/>
    <col min="18" max="18" width="126.5703125" style="193" hidden="1" customWidth="1"/>
    <col min="19" max="27" width="9.140625" style="318"/>
    <col min="28" max="33" width="76.140625" style="455" hidden="1" customWidth="1"/>
    <col min="34" max="43" width="127.28515625" style="319" hidden="1" customWidth="1"/>
    <col min="44" max="49" width="76.140625" style="455" hidden="1" customWidth="1"/>
    <col min="50" max="59" width="127.28515625" style="319" hidden="1" customWidth="1"/>
    <col min="60" max="65" width="76.140625" style="455" hidden="1" customWidth="1"/>
    <col min="66" max="75" width="127.28515625" style="319" hidden="1" customWidth="1"/>
    <col min="76" max="81" width="76.140625" style="455" hidden="1" customWidth="1"/>
    <col min="82" max="91" width="127.28515625" style="319" hidden="1" customWidth="1"/>
    <col min="92" max="97" width="76.140625" style="455" hidden="1" customWidth="1"/>
    <col min="98" max="107" width="127.28515625" style="319" hidden="1" customWidth="1"/>
    <col min="108" max="113" width="76.140625" style="455" hidden="1" customWidth="1"/>
    <col min="114" max="123" width="127.28515625" style="319" hidden="1" customWidth="1"/>
    <col min="124" max="129" width="76.140625" style="455" hidden="1" customWidth="1"/>
    <col min="130" max="139" width="127.28515625" style="319" hidden="1" customWidth="1"/>
    <col min="140" max="187" width="203.42578125" style="320" hidden="1" customWidth="1"/>
    <col min="188" max="192" width="66.42578125" style="319" hidden="1" customWidth="1"/>
    <col min="193" max="196" width="45.7109375" style="160" hidden="1" customWidth="1"/>
    <col min="197" max="197" width="203.42578125" style="306" hidden="1" customWidth="1"/>
    <col min="198" max="202" width="51.85546875" style="455" hidden="1" customWidth="1"/>
    <col min="203" max="204" width="173" style="455" hidden="1" customWidth="1"/>
    <col min="205" max="211" width="51.85546875" style="455" hidden="1" customWidth="1"/>
    <col min="212" max="225" width="173" style="455" hidden="1" customWidth="1"/>
    <col min="226" max="227" width="51.85546875" style="455" hidden="1" customWidth="1"/>
    <col min="228" max="230" width="156" style="286" hidden="1" customWidth="1"/>
    <col min="231" max="231" width="84.28515625" style="286" hidden="1" customWidth="1"/>
    <col min="232" max="234" width="156" style="286" hidden="1" customWidth="1"/>
    <col min="235" max="235" width="84.28515625" style="286" hidden="1" customWidth="1"/>
    <col min="236" max="241" width="61.140625" style="286" hidden="1" customWidth="1"/>
    <col min="242" max="247" width="82" style="248" hidden="1" customWidth="1"/>
    <col min="248" max="253" width="61.140625" style="286" hidden="1" customWidth="1"/>
    <col min="254" max="259" width="82" style="248" hidden="1" customWidth="1"/>
    <col min="260" max="275" width="203.42578125" style="319" hidden="1" customWidth="1"/>
    <col min="276" max="16384" width="9.140625" style="318"/>
  </cols>
  <sheetData>
    <row r="1" spans="1:171" s="76" customFormat="1" ht="15" x14ac:dyDescent="0.25">
      <c r="A1" s="185"/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6" t="s">
        <v>54</v>
      </c>
    </row>
    <row r="2" spans="1:171" s="76" customFormat="1" ht="11.25" customHeight="1" x14ac:dyDescent="0.25">
      <c r="A2" s="187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P2" s="186" t="s">
        <v>256</v>
      </c>
    </row>
    <row r="3" spans="1:171" s="76" customFormat="1" ht="15" x14ac:dyDescent="0.25">
      <c r="A3" s="187"/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P3" s="186"/>
    </row>
    <row r="4" spans="1:171" s="76" customFormat="1" ht="12.75" customHeight="1" x14ac:dyDescent="0.25">
      <c r="A4" s="655" t="s">
        <v>55</v>
      </c>
      <c r="B4" s="655"/>
      <c r="C4" s="655"/>
      <c r="D4" s="655"/>
      <c r="E4" s="655"/>
      <c r="F4" s="655"/>
      <c r="G4" s="684" t="s">
        <v>356</v>
      </c>
      <c r="H4" s="684"/>
      <c r="I4" s="684"/>
      <c r="J4" s="684"/>
      <c r="K4" s="684"/>
      <c r="L4" s="684"/>
      <c r="M4" s="684"/>
      <c r="N4" s="684"/>
      <c r="O4" s="684"/>
      <c r="P4" s="684"/>
    </row>
    <row r="5" spans="1:171" s="76" customFormat="1" ht="57" x14ac:dyDescent="0.25">
      <c r="A5" s="655" t="s">
        <v>56</v>
      </c>
      <c r="B5" s="655"/>
      <c r="C5" s="655"/>
      <c r="D5" s="655"/>
      <c r="E5" s="655"/>
      <c r="F5" s="655"/>
      <c r="G5" s="670" t="s">
        <v>357</v>
      </c>
      <c r="H5" s="670"/>
      <c r="I5" s="670"/>
      <c r="J5" s="670"/>
      <c r="K5" s="670"/>
      <c r="L5" s="670"/>
      <c r="M5" s="670"/>
      <c r="N5" s="670"/>
      <c r="O5" s="670"/>
      <c r="P5" s="670"/>
      <c r="AB5" s="451" t="s">
        <v>56</v>
      </c>
      <c r="AC5" s="451" t="s">
        <v>52</v>
      </c>
      <c r="AD5" s="451" t="s">
        <v>52</v>
      </c>
      <c r="AE5" s="451" t="s">
        <v>52</v>
      </c>
      <c r="AF5" s="451" t="s">
        <v>52</v>
      </c>
      <c r="AG5" s="451" t="s">
        <v>52</v>
      </c>
      <c r="AH5" s="189" t="s">
        <v>357</v>
      </c>
      <c r="AI5" s="189" t="s">
        <v>52</v>
      </c>
      <c r="AJ5" s="189" t="s">
        <v>52</v>
      </c>
      <c r="AK5" s="189" t="s">
        <v>52</v>
      </c>
      <c r="AL5" s="189" t="s">
        <v>52</v>
      </c>
      <c r="AM5" s="189" t="s">
        <v>52</v>
      </c>
      <c r="AN5" s="189" t="s">
        <v>52</v>
      </c>
      <c r="AO5" s="189" t="s">
        <v>52</v>
      </c>
      <c r="AP5" s="189" t="s">
        <v>52</v>
      </c>
      <c r="AQ5" s="189" t="s">
        <v>52</v>
      </c>
    </row>
    <row r="6" spans="1:171" s="76" customFormat="1" ht="90.75" x14ac:dyDescent="0.25">
      <c r="A6" s="655" t="s">
        <v>57</v>
      </c>
      <c r="B6" s="655"/>
      <c r="C6" s="655"/>
      <c r="D6" s="655"/>
      <c r="E6" s="655"/>
      <c r="F6" s="655"/>
      <c r="G6" s="670" t="s">
        <v>358</v>
      </c>
      <c r="H6" s="670"/>
      <c r="I6" s="670"/>
      <c r="J6" s="670"/>
      <c r="K6" s="670"/>
      <c r="L6" s="670"/>
      <c r="M6" s="670"/>
      <c r="N6" s="670"/>
      <c r="O6" s="670"/>
      <c r="P6" s="670"/>
      <c r="AR6" s="451" t="s">
        <v>57</v>
      </c>
      <c r="AS6" s="451" t="s">
        <v>52</v>
      </c>
      <c r="AT6" s="451" t="s">
        <v>52</v>
      </c>
      <c r="AU6" s="451" t="s">
        <v>52</v>
      </c>
      <c r="AV6" s="451" t="s">
        <v>52</v>
      </c>
      <c r="AW6" s="451" t="s">
        <v>52</v>
      </c>
      <c r="AX6" s="189" t="s">
        <v>358</v>
      </c>
      <c r="AY6" s="189" t="s">
        <v>52</v>
      </c>
      <c r="AZ6" s="189" t="s">
        <v>52</v>
      </c>
      <c r="BA6" s="189" t="s">
        <v>52</v>
      </c>
      <c r="BB6" s="189" t="s">
        <v>52</v>
      </c>
      <c r="BC6" s="189" t="s">
        <v>52</v>
      </c>
      <c r="BD6" s="189" t="s">
        <v>52</v>
      </c>
      <c r="BE6" s="189" t="s">
        <v>52</v>
      </c>
      <c r="BF6" s="189" t="s">
        <v>52</v>
      </c>
      <c r="BG6" s="189" t="s">
        <v>52</v>
      </c>
    </row>
    <row r="7" spans="1:171" s="76" customFormat="1" ht="67.5" x14ac:dyDescent="0.25">
      <c r="A7" s="672" t="s">
        <v>359</v>
      </c>
      <c r="B7" s="672"/>
      <c r="C7" s="672"/>
      <c r="D7" s="672"/>
      <c r="E7" s="672"/>
      <c r="F7" s="672"/>
      <c r="G7" s="670" t="s">
        <v>360</v>
      </c>
      <c r="H7" s="670"/>
      <c r="I7" s="670"/>
      <c r="J7" s="670"/>
      <c r="K7" s="670"/>
      <c r="L7" s="670"/>
      <c r="M7" s="670"/>
      <c r="N7" s="670"/>
      <c r="O7" s="670"/>
      <c r="P7" s="670"/>
      <c r="Q7" s="190" t="s">
        <v>58</v>
      </c>
      <c r="R7" s="191" t="s">
        <v>360</v>
      </c>
      <c r="S7" s="192"/>
      <c r="T7" s="192"/>
      <c r="U7" s="192"/>
      <c r="V7" s="192"/>
      <c r="W7" s="192"/>
      <c r="X7" s="192"/>
      <c r="Y7" s="192"/>
      <c r="Z7" s="192"/>
      <c r="AA7" s="192"/>
      <c r="BH7" s="451" t="s">
        <v>359</v>
      </c>
      <c r="BI7" s="451" t="s">
        <v>52</v>
      </c>
      <c r="BJ7" s="451" t="s">
        <v>52</v>
      </c>
      <c r="BK7" s="451" t="s">
        <v>52</v>
      </c>
      <c r="BL7" s="451" t="s">
        <v>52</v>
      </c>
      <c r="BM7" s="451" t="s">
        <v>52</v>
      </c>
      <c r="BN7" s="189" t="s">
        <v>360</v>
      </c>
      <c r="BO7" s="189" t="s">
        <v>52</v>
      </c>
      <c r="BP7" s="189" t="s">
        <v>52</v>
      </c>
      <c r="BQ7" s="189" t="s">
        <v>52</v>
      </c>
      <c r="BR7" s="189" t="s">
        <v>52</v>
      </c>
      <c r="BS7" s="189" t="s">
        <v>52</v>
      </c>
      <c r="BT7" s="189" t="s">
        <v>52</v>
      </c>
      <c r="BU7" s="189" t="s">
        <v>52</v>
      </c>
      <c r="BV7" s="189" t="s">
        <v>52</v>
      </c>
      <c r="BW7" s="189" t="s">
        <v>52</v>
      </c>
    </row>
    <row r="8" spans="1:171" s="76" customFormat="1" ht="33.75" x14ac:dyDescent="0.25">
      <c r="A8" s="655" t="s">
        <v>59</v>
      </c>
      <c r="B8" s="655"/>
      <c r="C8" s="655"/>
      <c r="D8" s="655"/>
      <c r="E8" s="655"/>
      <c r="F8" s="655"/>
      <c r="G8" s="670" t="s">
        <v>361</v>
      </c>
      <c r="H8" s="670"/>
      <c r="I8" s="670"/>
      <c r="J8" s="670"/>
      <c r="K8" s="670"/>
      <c r="L8" s="670"/>
      <c r="M8" s="670"/>
      <c r="N8" s="670"/>
      <c r="O8" s="670"/>
      <c r="P8" s="670"/>
      <c r="Q8" s="190" t="s">
        <v>59</v>
      </c>
      <c r="R8" s="191" t="s">
        <v>361</v>
      </c>
      <c r="S8" s="192"/>
      <c r="T8" s="192"/>
      <c r="U8" s="192"/>
      <c r="V8" s="192"/>
      <c r="W8" s="192"/>
      <c r="X8" s="192"/>
      <c r="Y8" s="192"/>
      <c r="Z8" s="192"/>
      <c r="AA8" s="192"/>
      <c r="BX8" s="451" t="s">
        <v>59</v>
      </c>
      <c r="BY8" s="451" t="s">
        <v>52</v>
      </c>
      <c r="BZ8" s="451" t="s">
        <v>52</v>
      </c>
      <c r="CA8" s="451" t="s">
        <v>52</v>
      </c>
      <c r="CB8" s="451" t="s">
        <v>52</v>
      </c>
      <c r="CC8" s="451" t="s">
        <v>52</v>
      </c>
      <c r="CD8" s="189" t="s">
        <v>361</v>
      </c>
      <c r="CE8" s="189" t="s">
        <v>52</v>
      </c>
      <c r="CF8" s="189" t="s">
        <v>52</v>
      </c>
      <c r="CG8" s="189" t="s">
        <v>52</v>
      </c>
      <c r="CH8" s="189" t="s">
        <v>52</v>
      </c>
      <c r="CI8" s="189" t="s">
        <v>52</v>
      </c>
      <c r="CJ8" s="189" t="s">
        <v>52</v>
      </c>
      <c r="CK8" s="189" t="s">
        <v>52</v>
      </c>
      <c r="CL8" s="189" t="s">
        <v>52</v>
      </c>
      <c r="CM8" s="189" t="s">
        <v>52</v>
      </c>
    </row>
    <row r="9" spans="1:171" s="76" customFormat="1" ht="15" x14ac:dyDescent="0.25">
      <c r="A9" s="655" t="s">
        <v>60</v>
      </c>
      <c r="B9" s="655"/>
      <c r="C9" s="655"/>
      <c r="D9" s="655"/>
      <c r="E9" s="655"/>
      <c r="F9" s="655"/>
      <c r="G9" s="670"/>
      <c r="H9" s="670"/>
      <c r="I9" s="670"/>
      <c r="J9" s="670"/>
      <c r="K9" s="670"/>
      <c r="L9" s="670"/>
      <c r="M9" s="670"/>
      <c r="N9" s="670"/>
      <c r="O9" s="670"/>
      <c r="P9" s="670"/>
      <c r="CN9" s="451" t="s">
        <v>60</v>
      </c>
      <c r="CO9" s="451" t="s">
        <v>52</v>
      </c>
      <c r="CP9" s="451" t="s">
        <v>52</v>
      </c>
      <c r="CQ9" s="451" t="s">
        <v>52</v>
      </c>
      <c r="CR9" s="451" t="s">
        <v>52</v>
      </c>
      <c r="CS9" s="451" t="s">
        <v>52</v>
      </c>
      <c r="CT9" s="189" t="s">
        <v>52</v>
      </c>
      <c r="CU9" s="189" t="s">
        <v>52</v>
      </c>
      <c r="CV9" s="189" t="s">
        <v>52</v>
      </c>
      <c r="CW9" s="189" t="s">
        <v>52</v>
      </c>
      <c r="CX9" s="189" t="s">
        <v>52</v>
      </c>
      <c r="CY9" s="189" t="s">
        <v>52</v>
      </c>
      <c r="CZ9" s="189" t="s">
        <v>52</v>
      </c>
      <c r="DA9" s="189" t="s">
        <v>52</v>
      </c>
      <c r="DB9" s="189" t="s">
        <v>52</v>
      </c>
      <c r="DC9" s="189" t="s">
        <v>52</v>
      </c>
    </row>
    <row r="10" spans="1:171" s="76" customFormat="1" ht="15" x14ac:dyDescent="0.25">
      <c r="A10" s="655" t="s">
        <v>61</v>
      </c>
      <c r="B10" s="655"/>
      <c r="C10" s="655"/>
      <c r="D10" s="655"/>
      <c r="E10" s="655"/>
      <c r="F10" s="655"/>
      <c r="G10" s="670" t="s">
        <v>257</v>
      </c>
      <c r="H10" s="670"/>
      <c r="I10" s="670"/>
      <c r="J10" s="670"/>
      <c r="K10" s="670"/>
      <c r="L10" s="670"/>
      <c r="M10" s="670"/>
      <c r="N10" s="670"/>
      <c r="O10" s="670"/>
      <c r="P10" s="670"/>
      <c r="R10" s="193" t="s">
        <v>257</v>
      </c>
      <c r="DD10" s="451" t="s">
        <v>61</v>
      </c>
      <c r="DE10" s="451" t="s">
        <v>52</v>
      </c>
      <c r="DF10" s="451" t="s">
        <v>52</v>
      </c>
      <c r="DG10" s="451" t="s">
        <v>52</v>
      </c>
      <c r="DH10" s="451" t="s">
        <v>52</v>
      </c>
      <c r="DI10" s="451" t="s">
        <v>52</v>
      </c>
      <c r="DJ10" s="189" t="s">
        <v>257</v>
      </c>
      <c r="DK10" s="189" t="s">
        <v>52</v>
      </c>
      <c r="DL10" s="189" t="s">
        <v>52</v>
      </c>
      <c r="DM10" s="189" t="s">
        <v>52</v>
      </c>
      <c r="DN10" s="189" t="s">
        <v>52</v>
      </c>
      <c r="DO10" s="189" t="s">
        <v>52</v>
      </c>
      <c r="DP10" s="189" t="s">
        <v>52</v>
      </c>
      <c r="DQ10" s="189" t="s">
        <v>52</v>
      </c>
      <c r="DR10" s="189" t="s">
        <v>52</v>
      </c>
      <c r="DS10" s="189" t="s">
        <v>52</v>
      </c>
    </row>
    <row r="11" spans="1:171" s="76" customFormat="1" ht="15" x14ac:dyDescent="0.25">
      <c r="A11" s="655" t="s">
        <v>62</v>
      </c>
      <c r="B11" s="655"/>
      <c r="C11" s="655"/>
      <c r="D11" s="655"/>
      <c r="E11" s="655"/>
      <c r="F11" s="655"/>
      <c r="G11" s="670" t="s">
        <v>258</v>
      </c>
      <c r="H11" s="670"/>
      <c r="I11" s="670"/>
      <c r="J11" s="670"/>
      <c r="K11" s="670"/>
      <c r="L11" s="670"/>
      <c r="M11" s="670"/>
      <c r="N11" s="670"/>
      <c r="O11" s="670"/>
      <c r="P11" s="670"/>
      <c r="R11" s="193" t="s">
        <v>258</v>
      </c>
      <c r="DT11" s="451" t="s">
        <v>62</v>
      </c>
      <c r="DU11" s="451" t="s">
        <v>52</v>
      </c>
      <c r="DV11" s="451" t="s">
        <v>52</v>
      </c>
      <c r="DW11" s="451" t="s">
        <v>52</v>
      </c>
      <c r="DX11" s="451" t="s">
        <v>52</v>
      </c>
      <c r="DY11" s="451" t="s">
        <v>52</v>
      </c>
      <c r="DZ11" s="189" t="s">
        <v>258</v>
      </c>
      <c r="EA11" s="189" t="s">
        <v>52</v>
      </c>
      <c r="EB11" s="189" t="s">
        <v>52</v>
      </c>
      <c r="EC11" s="189" t="s">
        <v>52</v>
      </c>
      <c r="ED11" s="189" t="s">
        <v>52</v>
      </c>
      <c r="EE11" s="189" t="s">
        <v>52</v>
      </c>
      <c r="EF11" s="189" t="s">
        <v>52</v>
      </c>
      <c r="EG11" s="189" t="s">
        <v>52</v>
      </c>
      <c r="EH11" s="189" t="s">
        <v>52</v>
      </c>
      <c r="EI11" s="189" t="s">
        <v>52</v>
      </c>
    </row>
    <row r="12" spans="1:171" s="76" customFormat="1" ht="6" customHeight="1" x14ac:dyDescent="0.25">
      <c r="A12" s="194"/>
      <c r="B12" s="187"/>
      <c r="C12" s="187"/>
      <c r="D12" s="187"/>
      <c r="E12" s="187"/>
      <c r="F12" s="195"/>
      <c r="G12" s="196"/>
      <c r="H12" s="196"/>
      <c r="I12" s="196"/>
      <c r="J12" s="196"/>
      <c r="K12" s="196"/>
      <c r="L12" s="196"/>
      <c r="M12" s="196"/>
      <c r="N12" s="196"/>
      <c r="O12" s="196"/>
      <c r="P12" s="196"/>
    </row>
    <row r="13" spans="1:171" s="76" customFormat="1" ht="15" x14ac:dyDescent="0.25">
      <c r="A13" s="671" t="s">
        <v>259</v>
      </c>
      <c r="B13" s="671"/>
      <c r="C13" s="671"/>
      <c r="D13" s="671"/>
      <c r="E13" s="671"/>
      <c r="F13" s="671"/>
      <c r="G13" s="671"/>
      <c r="H13" s="671"/>
      <c r="I13" s="671"/>
      <c r="J13" s="671"/>
      <c r="K13" s="671"/>
      <c r="L13" s="671"/>
      <c r="M13" s="671"/>
      <c r="N13" s="671"/>
      <c r="O13" s="671"/>
      <c r="P13" s="671"/>
      <c r="EJ13" s="197" t="s">
        <v>259</v>
      </c>
      <c r="EK13" s="197" t="s">
        <v>52</v>
      </c>
      <c r="EL13" s="197" t="s">
        <v>52</v>
      </c>
      <c r="EM13" s="197" t="s">
        <v>52</v>
      </c>
      <c r="EN13" s="197" t="s">
        <v>52</v>
      </c>
      <c r="EO13" s="197" t="s">
        <v>52</v>
      </c>
      <c r="EP13" s="197" t="s">
        <v>52</v>
      </c>
      <c r="EQ13" s="197" t="s">
        <v>52</v>
      </c>
      <c r="ER13" s="197" t="s">
        <v>52</v>
      </c>
      <c r="ES13" s="197" t="s">
        <v>52</v>
      </c>
      <c r="ET13" s="197" t="s">
        <v>52</v>
      </c>
      <c r="EU13" s="197" t="s">
        <v>52</v>
      </c>
      <c r="EV13" s="197" t="s">
        <v>52</v>
      </c>
      <c r="EW13" s="197" t="s">
        <v>52</v>
      </c>
      <c r="EX13" s="197" t="s">
        <v>52</v>
      </c>
      <c r="EY13" s="197" t="s">
        <v>52</v>
      </c>
    </row>
    <row r="14" spans="1:171" s="76" customFormat="1" ht="15" customHeight="1" x14ac:dyDescent="0.25">
      <c r="A14" s="665" t="s">
        <v>63</v>
      </c>
      <c r="B14" s="665"/>
      <c r="C14" s="665"/>
      <c r="D14" s="665"/>
      <c r="E14" s="665"/>
      <c r="F14" s="665"/>
      <c r="G14" s="665"/>
      <c r="H14" s="665"/>
      <c r="I14" s="665"/>
      <c r="J14" s="665"/>
      <c r="K14" s="665"/>
      <c r="L14" s="665"/>
      <c r="M14" s="665"/>
      <c r="N14" s="665"/>
      <c r="O14" s="665"/>
      <c r="P14" s="665"/>
    </row>
    <row r="15" spans="1:171" s="76" customFormat="1" ht="6" customHeight="1" x14ac:dyDescent="0.25">
      <c r="A15" s="198"/>
      <c r="B15" s="198"/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</row>
    <row r="16" spans="1:171" s="76" customFormat="1" ht="15" x14ac:dyDescent="0.25">
      <c r="A16" s="671" t="s">
        <v>362</v>
      </c>
      <c r="B16" s="671"/>
      <c r="C16" s="671"/>
      <c r="D16" s="671"/>
      <c r="E16" s="671"/>
      <c r="F16" s="671"/>
      <c r="G16" s="671"/>
      <c r="H16" s="671"/>
      <c r="I16" s="671"/>
      <c r="J16" s="671"/>
      <c r="K16" s="671"/>
      <c r="L16" s="671"/>
      <c r="M16" s="671"/>
      <c r="N16" s="671"/>
      <c r="O16" s="671"/>
      <c r="P16" s="671"/>
      <c r="EZ16" s="197" t="s">
        <v>362</v>
      </c>
      <c r="FA16" s="197" t="s">
        <v>52</v>
      </c>
      <c r="FB16" s="197" t="s">
        <v>52</v>
      </c>
      <c r="FC16" s="197" t="s">
        <v>52</v>
      </c>
      <c r="FD16" s="197" t="s">
        <v>52</v>
      </c>
      <c r="FE16" s="197" t="s">
        <v>52</v>
      </c>
      <c r="FF16" s="197" t="s">
        <v>52</v>
      </c>
      <c r="FG16" s="197" t="s">
        <v>52</v>
      </c>
      <c r="FH16" s="197" t="s">
        <v>52</v>
      </c>
      <c r="FI16" s="197" t="s">
        <v>52</v>
      </c>
      <c r="FJ16" s="197" t="s">
        <v>52</v>
      </c>
      <c r="FK16" s="197" t="s">
        <v>52</v>
      </c>
      <c r="FL16" s="197" t="s">
        <v>52</v>
      </c>
      <c r="FM16" s="197" t="s">
        <v>52</v>
      </c>
      <c r="FN16" s="197" t="s">
        <v>52</v>
      </c>
      <c r="FO16" s="197" t="s">
        <v>52</v>
      </c>
    </row>
    <row r="17" spans="1:196" s="76" customFormat="1" ht="15" x14ac:dyDescent="0.25">
      <c r="A17" s="665" t="s">
        <v>64</v>
      </c>
      <c r="B17" s="665"/>
      <c r="C17" s="665"/>
      <c r="D17" s="665"/>
      <c r="E17" s="665"/>
      <c r="F17" s="665"/>
      <c r="G17" s="665"/>
      <c r="H17" s="665"/>
      <c r="I17" s="665"/>
      <c r="J17" s="665"/>
      <c r="K17" s="665"/>
      <c r="L17" s="665"/>
      <c r="M17" s="665"/>
      <c r="N17" s="665"/>
      <c r="O17" s="665"/>
      <c r="P17" s="665"/>
    </row>
    <row r="18" spans="1:196" s="76" customFormat="1" ht="17.25" customHeight="1" x14ac:dyDescent="0.25">
      <c r="A18" s="683" t="s">
        <v>632</v>
      </c>
      <c r="B18" s="683"/>
      <c r="C18" s="683"/>
      <c r="D18" s="683"/>
      <c r="E18" s="683"/>
      <c r="F18" s="683"/>
      <c r="G18" s="683"/>
      <c r="H18" s="683"/>
      <c r="I18" s="683"/>
      <c r="J18" s="683"/>
      <c r="K18" s="683"/>
      <c r="L18" s="683"/>
      <c r="M18" s="683"/>
      <c r="N18" s="683"/>
      <c r="O18" s="683"/>
      <c r="P18" s="683"/>
    </row>
    <row r="19" spans="1:196" s="76" customFormat="1" ht="8.25" customHeight="1" x14ac:dyDescent="0.25">
      <c r="A19" s="454"/>
      <c r="B19" s="454"/>
      <c r="C19" s="454"/>
      <c r="D19" s="454"/>
      <c r="E19" s="454"/>
      <c r="F19" s="454"/>
      <c r="G19" s="454"/>
      <c r="H19" s="454"/>
      <c r="I19" s="454"/>
      <c r="J19" s="454"/>
      <c r="K19" s="454"/>
      <c r="L19" s="454"/>
      <c r="M19" s="454"/>
      <c r="N19" s="454"/>
      <c r="O19" s="454"/>
      <c r="P19" s="454"/>
    </row>
    <row r="20" spans="1:196" s="76" customFormat="1" ht="15" x14ac:dyDescent="0.25">
      <c r="A20" s="671" t="s">
        <v>633</v>
      </c>
      <c r="B20" s="671"/>
      <c r="C20" s="671"/>
      <c r="D20" s="671"/>
      <c r="E20" s="671"/>
      <c r="F20" s="671"/>
      <c r="G20" s="671"/>
      <c r="H20" s="671"/>
      <c r="I20" s="671"/>
      <c r="J20" s="671"/>
      <c r="K20" s="671"/>
      <c r="L20" s="671"/>
      <c r="M20" s="671"/>
      <c r="N20" s="671"/>
      <c r="O20" s="671"/>
      <c r="P20" s="671"/>
      <c r="FP20" s="197" t="s">
        <v>633</v>
      </c>
      <c r="FQ20" s="197" t="s">
        <v>52</v>
      </c>
      <c r="FR20" s="197" t="s">
        <v>52</v>
      </c>
      <c r="FS20" s="197" t="s">
        <v>52</v>
      </c>
      <c r="FT20" s="197" t="s">
        <v>52</v>
      </c>
      <c r="FU20" s="197" t="s">
        <v>52</v>
      </c>
      <c r="FV20" s="197" t="s">
        <v>52</v>
      </c>
      <c r="FW20" s="197" t="s">
        <v>52</v>
      </c>
      <c r="FX20" s="197" t="s">
        <v>52</v>
      </c>
      <c r="FY20" s="197" t="s">
        <v>52</v>
      </c>
      <c r="FZ20" s="197" t="s">
        <v>52</v>
      </c>
      <c r="GA20" s="197" t="s">
        <v>52</v>
      </c>
      <c r="GB20" s="197" t="s">
        <v>52</v>
      </c>
      <c r="GC20" s="197" t="s">
        <v>52</v>
      </c>
      <c r="GD20" s="197" t="s">
        <v>52</v>
      </c>
      <c r="GE20" s="197" t="s">
        <v>52</v>
      </c>
    </row>
    <row r="21" spans="1:196" s="76" customFormat="1" ht="11.25" customHeight="1" x14ac:dyDescent="0.25">
      <c r="A21" s="665" t="s">
        <v>65</v>
      </c>
      <c r="B21" s="665"/>
      <c r="C21" s="665"/>
      <c r="D21" s="665"/>
      <c r="E21" s="665"/>
      <c r="F21" s="665"/>
      <c r="G21" s="665"/>
      <c r="H21" s="665"/>
      <c r="I21" s="665"/>
      <c r="J21" s="665"/>
      <c r="K21" s="665"/>
      <c r="L21" s="665"/>
      <c r="M21" s="665"/>
      <c r="N21" s="665"/>
      <c r="O21" s="665"/>
      <c r="P21" s="665"/>
    </row>
    <row r="22" spans="1:196" s="76" customFormat="1" ht="12" customHeight="1" x14ac:dyDescent="0.25">
      <c r="A22" s="187" t="s">
        <v>66</v>
      </c>
      <c r="B22" s="200" t="s">
        <v>67</v>
      </c>
      <c r="C22" s="185" t="s">
        <v>68</v>
      </c>
      <c r="D22" s="185"/>
      <c r="E22" s="185"/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</row>
    <row r="23" spans="1:196" s="76" customFormat="1" ht="15" x14ac:dyDescent="0.25">
      <c r="A23" s="187" t="s">
        <v>69</v>
      </c>
      <c r="B23" s="666" t="s">
        <v>634</v>
      </c>
      <c r="C23" s="666"/>
      <c r="D23" s="666"/>
      <c r="E23" s="666"/>
      <c r="F23" s="666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GF23" s="189" t="s">
        <v>634</v>
      </c>
      <c r="GG23" s="189" t="s">
        <v>52</v>
      </c>
      <c r="GH23" s="189" t="s">
        <v>52</v>
      </c>
      <c r="GI23" s="189" t="s">
        <v>52</v>
      </c>
      <c r="GJ23" s="189" t="s">
        <v>52</v>
      </c>
    </row>
    <row r="24" spans="1:196" s="76" customFormat="1" ht="10.5" customHeight="1" x14ac:dyDescent="0.25">
      <c r="A24" s="187"/>
      <c r="B24" s="667" t="s">
        <v>70</v>
      </c>
      <c r="C24" s="667"/>
      <c r="D24" s="667"/>
      <c r="E24" s="667"/>
      <c r="F24" s="667"/>
      <c r="G24" s="202"/>
      <c r="H24" s="202"/>
      <c r="I24" s="202"/>
      <c r="J24" s="202"/>
      <c r="K24" s="202"/>
      <c r="L24" s="202"/>
      <c r="M24" s="202"/>
      <c r="N24" s="202"/>
      <c r="O24" s="203"/>
      <c r="P24" s="202"/>
    </row>
    <row r="25" spans="1:196" s="76" customFormat="1" ht="9.75" customHeight="1" x14ac:dyDescent="0.25">
      <c r="A25" s="187"/>
      <c r="B25" s="187"/>
      <c r="C25" s="187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2"/>
      <c r="P25" s="202"/>
    </row>
    <row r="26" spans="1:196" s="76" customFormat="1" ht="15" x14ac:dyDescent="0.25">
      <c r="A26" s="205" t="s">
        <v>71</v>
      </c>
      <c r="B26" s="206"/>
      <c r="C26" s="668" t="s">
        <v>363</v>
      </c>
      <c r="D26" s="668"/>
      <c r="E26" s="668"/>
      <c r="F26" s="668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GK26" s="192" t="s">
        <v>363</v>
      </c>
      <c r="GL26" s="192" t="s">
        <v>52</v>
      </c>
      <c r="GM26" s="192" t="s">
        <v>52</v>
      </c>
      <c r="GN26" s="192" t="s">
        <v>52</v>
      </c>
    </row>
    <row r="27" spans="1:196" s="76" customFormat="1" ht="9.75" customHeight="1" x14ac:dyDescent="0.25">
      <c r="A27" s="187"/>
      <c r="B27" s="206"/>
      <c r="C27" s="207"/>
      <c r="D27" s="208"/>
      <c r="E27" s="208"/>
      <c r="F27" s="208"/>
      <c r="G27" s="209"/>
      <c r="H27" s="209"/>
      <c r="I27" s="209"/>
      <c r="J27" s="209"/>
      <c r="K27" s="209"/>
      <c r="L27" s="209"/>
      <c r="M27" s="209"/>
      <c r="N27" s="209"/>
      <c r="O27" s="209"/>
      <c r="P27" s="209"/>
    </row>
    <row r="28" spans="1:196" s="76" customFormat="1" ht="12" customHeight="1" x14ac:dyDescent="0.25">
      <c r="A28" s="205" t="s">
        <v>72</v>
      </c>
      <c r="B28" s="206"/>
      <c r="C28" s="210"/>
      <c r="D28" s="211">
        <f>$P$220/1000</f>
        <v>794.91</v>
      </c>
      <c r="E28" s="212" t="s">
        <v>73</v>
      </c>
      <c r="G28" s="206"/>
      <c r="H28" s="206"/>
      <c r="I28" s="206"/>
      <c r="J28" s="206"/>
      <c r="K28" s="206"/>
      <c r="L28" s="206"/>
      <c r="M28" s="206"/>
      <c r="N28" s="213"/>
      <c r="O28" s="213"/>
      <c r="P28" s="206"/>
    </row>
    <row r="29" spans="1:196" s="76" customFormat="1" ht="12" customHeight="1" x14ac:dyDescent="0.25">
      <c r="A29" s="187"/>
      <c r="B29" s="214" t="s">
        <v>74</v>
      </c>
      <c r="C29" s="215"/>
      <c r="D29" s="216"/>
      <c r="E29" s="212"/>
      <c r="G29" s="206"/>
    </row>
    <row r="30" spans="1:196" s="76" customFormat="1" ht="12" customHeight="1" x14ac:dyDescent="0.25">
      <c r="A30" s="187"/>
      <c r="B30" s="217" t="s">
        <v>75</v>
      </c>
      <c r="C30" s="210"/>
      <c r="D30" s="211">
        <v>629.75</v>
      </c>
      <c r="E30" s="212" t="s">
        <v>73</v>
      </c>
      <c r="I30" s="206"/>
      <c r="K30" s="206" t="s">
        <v>76</v>
      </c>
      <c r="L30" s="206"/>
      <c r="M30" s="206"/>
      <c r="N30" s="218"/>
      <c r="O30" s="211">
        <v>18.96</v>
      </c>
      <c r="P30" s="212" t="s">
        <v>73</v>
      </c>
    </row>
    <row r="31" spans="1:196" s="76" customFormat="1" ht="12" customHeight="1" x14ac:dyDescent="0.25">
      <c r="A31" s="187"/>
      <c r="B31" s="217" t="s">
        <v>77</v>
      </c>
      <c r="C31" s="219"/>
      <c r="D31" s="220">
        <v>0</v>
      </c>
      <c r="E31" s="212" t="s">
        <v>73</v>
      </c>
      <c r="I31" s="206"/>
      <c r="K31" s="206" t="s">
        <v>78</v>
      </c>
      <c r="L31" s="206"/>
      <c r="M31" s="206"/>
      <c r="N31" s="218"/>
      <c r="O31" s="211">
        <v>12.19</v>
      </c>
      <c r="P31" s="212" t="s">
        <v>73</v>
      </c>
    </row>
    <row r="32" spans="1:196" s="76" customFormat="1" ht="12" customHeight="1" x14ac:dyDescent="0.25">
      <c r="A32" s="187"/>
      <c r="B32" s="217" t="s">
        <v>79</v>
      </c>
      <c r="C32" s="219"/>
      <c r="D32" s="220">
        <v>0</v>
      </c>
      <c r="E32" s="212" t="s">
        <v>73</v>
      </c>
      <c r="I32" s="206"/>
      <c r="K32" s="206" t="s">
        <v>80</v>
      </c>
      <c r="L32" s="206"/>
      <c r="M32" s="206"/>
      <c r="N32" s="221"/>
      <c r="O32" s="220">
        <v>49.38</v>
      </c>
      <c r="P32" s="222" t="s">
        <v>81</v>
      </c>
    </row>
    <row r="33" spans="1:209" s="76" customFormat="1" ht="12" customHeight="1" x14ac:dyDescent="0.25">
      <c r="A33" s="187"/>
      <c r="B33" s="217" t="s">
        <v>82</v>
      </c>
      <c r="C33" s="219"/>
      <c r="D33" s="211">
        <v>0</v>
      </c>
      <c r="E33" s="212" t="s">
        <v>73</v>
      </c>
      <c r="I33" s="206"/>
      <c r="K33" s="206" t="s">
        <v>83</v>
      </c>
      <c r="L33" s="206"/>
      <c r="M33" s="206"/>
      <c r="N33" s="221"/>
      <c r="O33" s="220">
        <v>21.96</v>
      </c>
      <c r="P33" s="222" t="s">
        <v>81</v>
      </c>
    </row>
    <row r="34" spans="1:209" s="76" customFormat="1" ht="9.75" customHeight="1" x14ac:dyDescent="0.25">
      <c r="A34" s="187"/>
      <c r="B34" s="206"/>
      <c r="D34" s="223"/>
      <c r="E34" s="212"/>
      <c r="H34" s="206"/>
      <c r="I34" s="206"/>
      <c r="J34" s="206"/>
      <c r="K34" s="206"/>
      <c r="L34" s="206"/>
      <c r="M34" s="206"/>
      <c r="N34" s="209"/>
      <c r="O34" s="209"/>
      <c r="P34" s="206"/>
    </row>
    <row r="35" spans="1:209" s="76" customFormat="1" ht="11.25" customHeight="1" x14ac:dyDescent="0.25">
      <c r="A35" s="669" t="s">
        <v>0</v>
      </c>
      <c r="B35" s="673" t="s">
        <v>84</v>
      </c>
      <c r="C35" s="674" t="s">
        <v>1</v>
      </c>
      <c r="D35" s="675"/>
      <c r="E35" s="675"/>
      <c r="F35" s="675"/>
      <c r="G35" s="676"/>
      <c r="H35" s="673" t="s">
        <v>85</v>
      </c>
      <c r="I35" s="673" t="s">
        <v>86</v>
      </c>
      <c r="J35" s="673"/>
      <c r="K35" s="673"/>
      <c r="L35" s="674" t="s">
        <v>87</v>
      </c>
      <c r="M35" s="675"/>
      <c r="N35" s="675"/>
      <c r="O35" s="675"/>
      <c r="P35" s="676"/>
    </row>
    <row r="36" spans="1:209" s="76" customFormat="1" ht="11.25" customHeight="1" x14ac:dyDescent="0.25">
      <c r="A36" s="669"/>
      <c r="B36" s="673"/>
      <c r="C36" s="677"/>
      <c r="D36" s="678"/>
      <c r="E36" s="678"/>
      <c r="F36" s="678"/>
      <c r="G36" s="679"/>
      <c r="H36" s="673"/>
      <c r="I36" s="673"/>
      <c r="J36" s="673"/>
      <c r="K36" s="673"/>
      <c r="L36" s="680"/>
      <c r="M36" s="681"/>
      <c r="N36" s="681"/>
      <c r="O36" s="681"/>
      <c r="P36" s="682"/>
    </row>
    <row r="37" spans="1:209" s="76" customFormat="1" ht="54" customHeight="1" x14ac:dyDescent="0.25">
      <c r="A37" s="669"/>
      <c r="B37" s="673"/>
      <c r="C37" s="680"/>
      <c r="D37" s="681"/>
      <c r="E37" s="681"/>
      <c r="F37" s="681"/>
      <c r="G37" s="682"/>
      <c r="H37" s="673"/>
      <c r="I37" s="452" t="s">
        <v>88</v>
      </c>
      <c r="J37" s="452" t="s">
        <v>89</v>
      </c>
      <c r="K37" s="452" t="s">
        <v>90</v>
      </c>
      <c r="L37" s="452" t="s">
        <v>91</v>
      </c>
      <c r="M37" s="452" t="s">
        <v>92</v>
      </c>
      <c r="N37" s="452" t="s">
        <v>93</v>
      </c>
      <c r="O37" s="452" t="s">
        <v>89</v>
      </c>
      <c r="P37" s="452" t="s">
        <v>94</v>
      </c>
    </row>
    <row r="38" spans="1:209" s="76" customFormat="1" ht="13.5" customHeight="1" x14ac:dyDescent="0.25">
      <c r="A38" s="224">
        <v>1</v>
      </c>
      <c r="B38" s="225">
        <v>2</v>
      </c>
      <c r="C38" s="657">
        <v>3</v>
      </c>
      <c r="D38" s="658"/>
      <c r="E38" s="658"/>
      <c r="F38" s="658"/>
      <c r="G38" s="659"/>
      <c r="H38" s="225">
        <v>4</v>
      </c>
      <c r="I38" s="225">
        <v>5</v>
      </c>
      <c r="J38" s="225">
        <v>6</v>
      </c>
      <c r="K38" s="225">
        <v>7</v>
      </c>
      <c r="L38" s="225">
        <v>8</v>
      </c>
      <c r="M38" s="225">
        <v>9</v>
      </c>
      <c r="N38" s="225">
        <v>10</v>
      </c>
      <c r="O38" s="225">
        <v>11</v>
      </c>
      <c r="P38" s="225">
        <v>12</v>
      </c>
    </row>
    <row r="39" spans="1:209" s="76" customFormat="1" ht="15" x14ac:dyDescent="0.25">
      <c r="A39" s="660" t="s">
        <v>255</v>
      </c>
      <c r="B39" s="661"/>
      <c r="C39" s="661"/>
      <c r="D39" s="661"/>
      <c r="E39" s="661"/>
      <c r="F39" s="661"/>
      <c r="G39" s="661"/>
      <c r="H39" s="661"/>
      <c r="I39" s="661"/>
      <c r="J39" s="661"/>
      <c r="K39" s="661"/>
      <c r="L39" s="661"/>
      <c r="M39" s="661"/>
      <c r="N39" s="661"/>
      <c r="O39" s="661"/>
      <c r="P39" s="662"/>
      <c r="GO39" s="226" t="s">
        <v>255</v>
      </c>
    </row>
    <row r="40" spans="1:209" s="76" customFormat="1" ht="56.25" x14ac:dyDescent="0.25">
      <c r="A40" s="227" t="s">
        <v>2</v>
      </c>
      <c r="B40" s="456" t="s">
        <v>635</v>
      </c>
      <c r="C40" s="651" t="s">
        <v>636</v>
      </c>
      <c r="D40" s="651"/>
      <c r="E40" s="651"/>
      <c r="F40" s="651"/>
      <c r="G40" s="651"/>
      <c r="H40" s="229" t="s">
        <v>497</v>
      </c>
      <c r="I40" s="230">
        <v>8.0519999999999994E-2</v>
      </c>
      <c r="J40" s="231">
        <v>1</v>
      </c>
      <c r="K40" s="512">
        <v>8.0519999999999994E-2</v>
      </c>
      <c r="L40" s="232"/>
      <c r="M40" s="230"/>
      <c r="N40" s="233"/>
      <c r="O40" s="230"/>
      <c r="P40" s="234"/>
      <c r="GO40" s="226"/>
      <c r="GP40" s="235" t="s">
        <v>636</v>
      </c>
      <c r="GQ40" s="235" t="s">
        <v>52</v>
      </c>
      <c r="GR40" s="235" t="s">
        <v>52</v>
      </c>
      <c r="GS40" s="235" t="s">
        <v>52</v>
      </c>
      <c r="GT40" s="235" t="s">
        <v>52</v>
      </c>
    </row>
    <row r="41" spans="1:209" s="76" customFormat="1" ht="15" x14ac:dyDescent="0.25">
      <c r="A41" s="322"/>
      <c r="B41" s="458"/>
      <c r="C41" s="652" t="s">
        <v>637</v>
      </c>
      <c r="D41" s="652"/>
      <c r="E41" s="652"/>
      <c r="F41" s="652"/>
      <c r="G41" s="652"/>
      <c r="H41" s="652"/>
      <c r="I41" s="652"/>
      <c r="J41" s="652"/>
      <c r="K41" s="652"/>
      <c r="L41" s="652"/>
      <c r="M41" s="652"/>
      <c r="N41" s="652"/>
      <c r="O41" s="652"/>
      <c r="P41" s="653"/>
      <c r="GO41" s="226"/>
      <c r="GP41" s="235"/>
      <c r="GQ41" s="235"/>
      <c r="GR41" s="235"/>
      <c r="GS41" s="235"/>
      <c r="GT41" s="235"/>
      <c r="GU41" s="455" t="s">
        <v>637</v>
      </c>
    </row>
    <row r="42" spans="1:209" s="76" customFormat="1" ht="22.5" x14ac:dyDescent="0.25">
      <c r="A42" s="236"/>
      <c r="B42" s="237" t="s">
        <v>266</v>
      </c>
      <c r="C42" s="663" t="s">
        <v>155</v>
      </c>
      <c r="D42" s="663"/>
      <c r="E42" s="663"/>
      <c r="F42" s="663"/>
      <c r="G42" s="663"/>
      <c r="H42" s="663"/>
      <c r="I42" s="663"/>
      <c r="J42" s="663"/>
      <c r="K42" s="663"/>
      <c r="L42" s="663"/>
      <c r="M42" s="663"/>
      <c r="N42" s="663"/>
      <c r="O42" s="663"/>
      <c r="P42" s="664"/>
      <c r="GO42" s="226"/>
      <c r="GP42" s="235"/>
      <c r="GQ42" s="235"/>
      <c r="GR42" s="235"/>
      <c r="GS42" s="235"/>
      <c r="GT42" s="235"/>
      <c r="GV42" s="455" t="s">
        <v>155</v>
      </c>
    </row>
    <row r="43" spans="1:209" s="76" customFormat="1" ht="15" x14ac:dyDescent="0.25">
      <c r="A43" s="239"/>
      <c r="B43" s="240" t="s">
        <v>99</v>
      </c>
      <c r="C43" s="655" t="s">
        <v>122</v>
      </c>
      <c r="D43" s="655"/>
      <c r="E43" s="655"/>
      <c r="F43" s="655"/>
      <c r="G43" s="655"/>
      <c r="H43" s="241"/>
      <c r="I43" s="242"/>
      <c r="J43" s="242"/>
      <c r="K43" s="242"/>
      <c r="L43" s="244"/>
      <c r="M43" s="242"/>
      <c r="N43" s="244"/>
      <c r="O43" s="242"/>
      <c r="P43" s="245">
        <v>6441.6</v>
      </c>
      <c r="GO43" s="226"/>
      <c r="GP43" s="235"/>
      <c r="GQ43" s="235"/>
      <c r="GR43" s="235"/>
      <c r="GS43" s="235"/>
      <c r="GT43" s="235"/>
      <c r="GW43" s="451" t="s">
        <v>122</v>
      </c>
    </row>
    <row r="44" spans="1:209" s="76" customFormat="1" ht="15" x14ac:dyDescent="0.25">
      <c r="A44" s="239"/>
      <c r="B44" s="240"/>
      <c r="C44" s="655" t="s">
        <v>123</v>
      </c>
      <c r="D44" s="655"/>
      <c r="E44" s="655"/>
      <c r="F44" s="655"/>
      <c r="G44" s="655"/>
      <c r="H44" s="241" t="s">
        <v>124</v>
      </c>
      <c r="I44" s="242"/>
      <c r="J44" s="242"/>
      <c r="K44" s="328">
        <v>5.3948400000000003</v>
      </c>
      <c r="L44" s="244"/>
      <c r="M44" s="242"/>
      <c r="N44" s="244"/>
      <c r="O44" s="242"/>
      <c r="P44" s="245">
        <v>2740.31</v>
      </c>
      <c r="GO44" s="226"/>
      <c r="GP44" s="235"/>
      <c r="GQ44" s="235"/>
      <c r="GR44" s="235"/>
      <c r="GS44" s="235"/>
      <c r="GT44" s="235"/>
      <c r="GW44" s="451" t="s">
        <v>123</v>
      </c>
    </row>
    <row r="45" spans="1:209" s="76" customFormat="1" ht="22.5" x14ac:dyDescent="0.25">
      <c r="A45" s="246"/>
      <c r="B45" s="240" t="s">
        <v>638</v>
      </c>
      <c r="C45" s="655" t="s">
        <v>639</v>
      </c>
      <c r="D45" s="655"/>
      <c r="E45" s="655"/>
      <c r="F45" s="655"/>
      <c r="G45" s="655"/>
      <c r="H45" s="241" t="s">
        <v>137</v>
      </c>
      <c r="I45" s="243">
        <v>67</v>
      </c>
      <c r="J45" s="242"/>
      <c r="K45" s="328">
        <v>5.3948400000000003</v>
      </c>
      <c r="L45" s="256">
        <v>947.64</v>
      </c>
      <c r="M45" s="257">
        <v>1.26</v>
      </c>
      <c r="N45" s="250">
        <v>1194.03</v>
      </c>
      <c r="O45" s="242"/>
      <c r="P45" s="245">
        <v>6441.6</v>
      </c>
      <c r="Q45" s="252"/>
      <c r="R45" s="252"/>
      <c r="GO45" s="226"/>
      <c r="GP45" s="235"/>
      <c r="GQ45" s="235"/>
      <c r="GR45" s="235"/>
      <c r="GS45" s="235"/>
      <c r="GT45" s="235"/>
      <c r="GW45" s="451"/>
      <c r="GX45" s="451" t="s">
        <v>639</v>
      </c>
    </row>
    <row r="46" spans="1:209" s="76" customFormat="1" ht="15" x14ac:dyDescent="0.25">
      <c r="A46" s="254"/>
      <c r="B46" s="240" t="s">
        <v>371</v>
      </c>
      <c r="C46" s="655" t="s">
        <v>372</v>
      </c>
      <c r="D46" s="655"/>
      <c r="E46" s="655"/>
      <c r="F46" s="655"/>
      <c r="G46" s="655"/>
      <c r="H46" s="241" t="s">
        <v>124</v>
      </c>
      <c r="I46" s="243">
        <v>67</v>
      </c>
      <c r="J46" s="242"/>
      <c r="K46" s="328">
        <v>5.3948400000000003</v>
      </c>
      <c r="L46" s="244"/>
      <c r="M46" s="242"/>
      <c r="N46" s="255">
        <v>406.36</v>
      </c>
      <c r="O46" s="251">
        <v>1.25</v>
      </c>
      <c r="P46" s="245">
        <v>2740.31</v>
      </c>
      <c r="GO46" s="226"/>
      <c r="GP46" s="235"/>
      <c r="GQ46" s="235"/>
      <c r="GR46" s="235"/>
      <c r="GS46" s="235"/>
      <c r="GT46" s="235"/>
      <c r="GW46" s="451"/>
      <c r="GX46" s="451"/>
      <c r="GY46" s="451" t="s">
        <v>372</v>
      </c>
    </row>
    <row r="47" spans="1:209" s="76" customFormat="1" ht="15" x14ac:dyDescent="0.25">
      <c r="A47" s="268"/>
      <c r="B47" s="237"/>
      <c r="C47" s="654" t="s">
        <v>95</v>
      </c>
      <c r="D47" s="654"/>
      <c r="E47" s="654"/>
      <c r="F47" s="654"/>
      <c r="G47" s="654"/>
      <c r="H47" s="229"/>
      <c r="I47" s="230"/>
      <c r="J47" s="230"/>
      <c r="K47" s="230"/>
      <c r="L47" s="232"/>
      <c r="M47" s="230"/>
      <c r="N47" s="269"/>
      <c r="O47" s="230"/>
      <c r="P47" s="270">
        <v>9181.91</v>
      </c>
      <c r="Q47" s="252"/>
      <c r="R47" s="252"/>
      <c r="GO47" s="226"/>
      <c r="GP47" s="235"/>
      <c r="GQ47" s="235"/>
      <c r="GR47" s="235"/>
      <c r="GS47" s="235"/>
      <c r="GT47" s="235"/>
      <c r="GW47" s="451"/>
      <c r="GX47" s="451"/>
      <c r="GY47" s="451"/>
      <c r="GZ47" s="235" t="s">
        <v>95</v>
      </c>
    </row>
    <row r="48" spans="1:209" s="76" customFormat="1" ht="15" x14ac:dyDescent="0.25">
      <c r="A48" s="254"/>
      <c r="B48" s="240"/>
      <c r="C48" s="655" t="s">
        <v>96</v>
      </c>
      <c r="D48" s="655"/>
      <c r="E48" s="655"/>
      <c r="F48" s="655"/>
      <c r="G48" s="655"/>
      <c r="H48" s="241"/>
      <c r="I48" s="242"/>
      <c r="J48" s="242"/>
      <c r="K48" s="242"/>
      <c r="L48" s="244"/>
      <c r="M48" s="242"/>
      <c r="N48" s="244"/>
      <c r="O48" s="242"/>
      <c r="P48" s="245">
        <v>2740.31</v>
      </c>
      <c r="GO48" s="226"/>
      <c r="GP48" s="235"/>
      <c r="GQ48" s="235"/>
      <c r="GR48" s="235"/>
      <c r="GS48" s="235"/>
      <c r="GT48" s="235"/>
      <c r="GW48" s="451"/>
      <c r="GX48" s="451"/>
      <c r="GY48" s="451"/>
      <c r="GZ48" s="235"/>
      <c r="HA48" s="451" t="s">
        <v>96</v>
      </c>
    </row>
    <row r="49" spans="1:210" s="76" customFormat="1" ht="22.5" x14ac:dyDescent="0.25">
      <c r="A49" s="254"/>
      <c r="B49" s="240" t="s">
        <v>501</v>
      </c>
      <c r="C49" s="655" t="s">
        <v>502</v>
      </c>
      <c r="D49" s="655"/>
      <c r="E49" s="655"/>
      <c r="F49" s="655"/>
      <c r="G49" s="655"/>
      <c r="H49" s="241" t="s">
        <v>97</v>
      </c>
      <c r="I49" s="243">
        <v>92</v>
      </c>
      <c r="J49" s="242"/>
      <c r="K49" s="243">
        <v>92</v>
      </c>
      <c r="L49" s="244"/>
      <c r="M49" s="242"/>
      <c r="N49" s="244"/>
      <c r="O49" s="242"/>
      <c r="P49" s="245">
        <v>2521.09</v>
      </c>
      <c r="GO49" s="226"/>
      <c r="GP49" s="235"/>
      <c r="GQ49" s="235"/>
      <c r="GR49" s="235"/>
      <c r="GS49" s="235"/>
      <c r="GT49" s="235"/>
      <c r="GW49" s="451"/>
      <c r="GX49" s="451"/>
      <c r="GY49" s="451"/>
      <c r="GZ49" s="235"/>
      <c r="HA49" s="451" t="s">
        <v>502</v>
      </c>
    </row>
    <row r="50" spans="1:210" s="76" customFormat="1" ht="22.5" x14ac:dyDescent="0.25">
      <c r="A50" s="254"/>
      <c r="B50" s="240" t="s">
        <v>503</v>
      </c>
      <c r="C50" s="655" t="s">
        <v>504</v>
      </c>
      <c r="D50" s="655"/>
      <c r="E50" s="655"/>
      <c r="F50" s="655"/>
      <c r="G50" s="655"/>
      <c r="H50" s="241" t="s">
        <v>97</v>
      </c>
      <c r="I50" s="243">
        <v>46</v>
      </c>
      <c r="J50" s="242"/>
      <c r="K50" s="243">
        <v>46</v>
      </c>
      <c r="L50" s="244"/>
      <c r="M50" s="242"/>
      <c r="N50" s="244"/>
      <c r="O50" s="242"/>
      <c r="P50" s="245">
        <v>1260.54</v>
      </c>
      <c r="GO50" s="226"/>
      <c r="GP50" s="235"/>
      <c r="GQ50" s="235"/>
      <c r="GR50" s="235"/>
      <c r="GS50" s="235"/>
      <c r="GT50" s="235"/>
      <c r="GW50" s="451"/>
      <c r="GX50" s="451"/>
      <c r="GY50" s="451"/>
      <c r="GZ50" s="235"/>
      <c r="HA50" s="451" t="s">
        <v>504</v>
      </c>
    </row>
    <row r="51" spans="1:210" s="76" customFormat="1" ht="15" x14ac:dyDescent="0.25">
      <c r="A51" s="271"/>
      <c r="B51" s="272"/>
      <c r="C51" s="654" t="s">
        <v>98</v>
      </c>
      <c r="D51" s="654"/>
      <c r="E51" s="654"/>
      <c r="F51" s="654"/>
      <c r="G51" s="654"/>
      <c r="H51" s="229"/>
      <c r="I51" s="230"/>
      <c r="J51" s="230"/>
      <c r="K51" s="230"/>
      <c r="L51" s="232"/>
      <c r="M51" s="230"/>
      <c r="N51" s="269">
        <v>160997.76000000001</v>
      </c>
      <c r="O51" s="230"/>
      <c r="P51" s="270">
        <v>12963.54</v>
      </c>
      <c r="GO51" s="226"/>
      <c r="GP51" s="235"/>
      <c r="GQ51" s="235"/>
      <c r="GR51" s="235"/>
      <c r="GS51" s="235"/>
      <c r="GT51" s="235"/>
      <c r="GW51" s="451"/>
      <c r="GX51" s="451"/>
      <c r="GY51" s="451"/>
      <c r="GZ51" s="235"/>
      <c r="HA51" s="451"/>
      <c r="HB51" s="235" t="s">
        <v>98</v>
      </c>
    </row>
    <row r="52" spans="1:210" s="76" customFormat="1" ht="56.25" x14ac:dyDescent="0.25">
      <c r="A52" s="227" t="s">
        <v>99</v>
      </c>
      <c r="B52" s="456" t="s">
        <v>640</v>
      </c>
      <c r="C52" s="651" t="s">
        <v>641</v>
      </c>
      <c r="D52" s="651"/>
      <c r="E52" s="651"/>
      <c r="F52" s="651"/>
      <c r="G52" s="651"/>
      <c r="H52" s="229" t="s">
        <v>515</v>
      </c>
      <c r="I52" s="230">
        <v>157.01400000000001</v>
      </c>
      <c r="J52" s="231">
        <v>1</v>
      </c>
      <c r="K52" s="337">
        <v>157.01400000000001</v>
      </c>
      <c r="L52" s="232"/>
      <c r="M52" s="230"/>
      <c r="N52" s="331">
        <v>68.64</v>
      </c>
      <c r="O52" s="321">
        <v>1.25</v>
      </c>
      <c r="P52" s="270">
        <v>13471.8</v>
      </c>
      <c r="GO52" s="226"/>
      <c r="GP52" s="235" t="s">
        <v>641</v>
      </c>
      <c r="GQ52" s="235" t="s">
        <v>52</v>
      </c>
      <c r="GR52" s="235" t="s">
        <v>52</v>
      </c>
      <c r="GS52" s="235" t="s">
        <v>52</v>
      </c>
      <c r="GT52" s="235" t="s">
        <v>52</v>
      </c>
      <c r="GW52" s="451"/>
      <c r="GX52" s="451"/>
      <c r="GY52" s="451"/>
      <c r="GZ52" s="235"/>
      <c r="HA52" s="451"/>
      <c r="HB52" s="235"/>
    </row>
    <row r="53" spans="1:210" s="76" customFormat="1" ht="15" x14ac:dyDescent="0.25">
      <c r="A53" s="322"/>
      <c r="B53" s="458"/>
      <c r="C53" s="652" t="s">
        <v>642</v>
      </c>
      <c r="D53" s="652"/>
      <c r="E53" s="652"/>
      <c r="F53" s="652"/>
      <c r="G53" s="652"/>
      <c r="H53" s="652"/>
      <c r="I53" s="652"/>
      <c r="J53" s="652"/>
      <c r="K53" s="652"/>
      <c r="L53" s="652"/>
      <c r="M53" s="652"/>
      <c r="N53" s="652"/>
      <c r="O53" s="652"/>
      <c r="P53" s="653"/>
      <c r="GO53" s="226"/>
      <c r="GP53" s="235"/>
      <c r="GQ53" s="235"/>
      <c r="GR53" s="235"/>
      <c r="GS53" s="235"/>
      <c r="GT53" s="235"/>
      <c r="GU53" s="455" t="s">
        <v>642</v>
      </c>
      <c r="GW53" s="451"/>
      <c r="GX53" s="451"/>
      <c r="GY53" s="451"/>
      <c r="GZ53" s="235"/>
      <c r="HA53" s="451"/>
      <c r="HB53" s="235"/>
    </row>
    <row r="54" spans="1:210" s="76" customFormat="1" ht="22.5" x14ac:dyDescent="0.25">
      <c r="A54" s="236"/>
      <c r="B54" s="237" t="s">
        <v>643</v>
      </c>
      <c r="C54" s="663" t="s">
        <v>644</v>
      </c>
      <c r="D54" s="663"/>
      <c r="E54" s="663"/>
      <c r="F54" s="663"/>
      <c r="G54" s="663"/>
      <c r="H54" s="663"/>
      <c r="I54" s="663"/>
      <c r="J54" s="663"/>
      <c r="K54" s="663"/>
      <c r="L54" s="663"/>
      <c r="M54" s="663"/>
      <c r="N54" s="663"/>
      <c r="O54" s="663"/>
      <c r="P54" s="664"/>
      <c r="GO54" s="226"/>
      <c r="GP54" s="235"/>
      <c r="GQ54" s="235"/>
      <c r="GR54" s="235"/>
      <c r="GS54" s="235"/>
      <c r="GT54" s="235"/>
      <c r="GV54" s="455" t="s">
        <v>644</v>
      </c>
      <c r="GW54" s="451"/>
      <c r="GX54" s="451"/>
      <c r="GY54" s="451"/>
      <c r="GZ54" s="235"/>
      <c r="HA54" s="451"/>
      <c r="HB54" s="235"/>
    </row>
    <row r="55" spans="1:210" s="76" customFormat="1" ht="15" x14ac:dyDescent="0.25">
      <c r="A55" s="271"/>
      <c r="B55" s="272"/>
      <c r="C55" s="654" t="s">
        <v>98</v>
      </c>
      <c r="D55" s="654"/>
      <c r="E55" s="654"/>
      <c r="F55" s="654"/>
      <c r="G55" s="654"/>
      <c r="H55" s="229"/>
      <c r="I55" s="230"/>
      <c r="J55" s="230"/>
      <c r="K55" s="230"/>
      <c r="L55" s="232"/>
      <c r="M55" s="230"/>
      <c r="N55" s="232"/>
      <c r="O55" s="230"/>
      <c r="P55" s="270">
        <v>13471.8</v>
      </c>
      <c r="GO55" s="226"/>
      <c r="GP55" s="235"/>
      <c r="GQ55" s="235"/>
      <c r="GR55" s="235"/>
      <c r="GS55" s="235"/>
      <c r="GT55" s="235"/>
      <c r="GW55" s="451"/>
      <c r="GX55" s="451"/>
      <c r="GY55" s="451"/>
      <c r="GZ55" s="235"/>
      <c r="HA55" s="451"/>
      <c r="HB55" s="235" t="s">
        <v>98</v>
      </c>
    </row>
    <row r="56" spans="1:210" s="76" customFormat="1" ht="22.5" x14ac:dyDescent="0.25">
      <c r="A56" s="227" t="s">
        <v>100</v>
      </c>
      <c r="B56" s="456" t="s">
        <v>645</v>
      </c>
      <c r="C56" s="651" t="s">
        <v>646</v>
      </c>
      <c r="D56" s="651"/>
      <c r="E56" s="651"/>
      <c r="F56" s="651"/>
      <c r="G56" s="651"/>
      <c r="H56" s="229" t="s">
        <v>647</v>
      </c>
      <c r="I56" s="230">
        <v>0.54590000000000005</v>
      </c>
      <c r="J56" s="231">
        <v>1</v>
      </c>
      <c r="K56" s="336">
        <v>0.54590000000000005</v>
      </c>
      <c r="L56" s="232"/>
      <c r="M56" s="230"/>
      <c r="N56" s="233"/>
      <c r="O56" s="230"/>
      <c r="P56" s="234"/>
      <c r="GO56" s="226"/>
      <c r="GP56" s="235" t="s">
        <v>646</v>
      </c>
      <c r="GQ56" s="235" t="s">
        <v>52</v>
      </c>
      <c r="GR56" s="235" t="s">
        <v>52</v>
      </c>
      <c r="GS56" s="235" t="s">
        <v>52</v>
      </c>
      <c r="GT56" s="235" t="s">
        <v>52</v>
      </c>
      <c r="GW56" s="451"/>
      <c r="GX56" s="451"/>
      <c r="GY56" s="451"/>
      <c r="GZ56" s="235"/>
      <c r="HA56" s="451"/>
      <c r="HB56" s="235"/>
    </row>
    <row r="57" spans="1:210" s="76" customFormat="1" ht="15" x14ac:dyDescent="0.25">
      <c r="A57" s="322"/>
      <c r="B57" s="458"/>
      <c r="C57" s="652" t="s">
        <v>648</v>
      </c>
      <c r="D57" s="652"/>
      <c r="E57" s="652"/>
      <c r="F57" s="652"/>
      <c r="G57" s="652"/>
      <c r="H57" s="652"/>
      <c r="I57" s="652"/>
      <c r="J57" s="652"/>
      <c r="K57" s="652"/>
      <c r="L57" s="652"/>
      <c r="M57" s="652"/>
      <c r="N57" s="652"/>
      <c r="O57" s="652"/>
      <c r="P57" s="653"/>
      <c r="GO57" s="226"/>
      <c r="GP57" s="235"/>
      <c r="GQ57" s="235"/>
      <c r="GR57" s="235"/>
      <c r="GS57" s="235"/>
      <c r="GT57" s="235"/>
      <c r="GU57" s="455" t="s">
        <v>648</v>
      </c>
      <c r="GW57" s="451"/>
      <c r="GX57" s="451"/>
      <c r="GY57" s="451"/>
      <c r="GZ57" s="235"/>
      <c r="HA57" s="451"/>
      <c r="HB57" s="235"/>
    </row>
    <row r="58" spans="1:210" s="76" customFormat="1" ht="22.5" x14ac:dyDescent="0.25">
      <c r="A58" s="236"/>
      <c r="B58" s="237" t="s">
        <v>266</v>
      </c>
      <c r="C58" s="663" t="s">
        <v>155</v>
      </c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4"/>
      <c r="GO58" s="226"/>
      <c r="GP58" s="235"/>
      <c r="GQ58" s="235"/>
      <c r="GR58" s="235"/>
      <c r="GS58" s="235"/>
      <c r="GT58" s="235"/>
      <c r="GV58" s="455" t="s">
        <v>155</v>
      </c>
      <c r="GW58" s="451"/>
      <c r="GX58" s="451"/>
      <c r="GY58" s="451"/>
      <c r="GZ58" s="235"/>
      <c r="HA58" s="451"/>
      <c r="HB58" s="235"/>
    </row>
    <row r="59" spans="1:210" s="76" customFormat="1" ht="15" x14ac:dyDescent="0.25">
      <c r="A59" s="239"/>
      <c r="B59" s="240" t="s">
        <v>2</v>
      </c>
      <c r="C59" s="655" t="s">
        <v>128</v>
      </c>
      <c r="D59" s="655"/>
      <c r="E59" s="655"/>
      <c r="F59" s="655"/>
      <c r="G59" s="655"/>
      <c r="H59" s="241" t="s">
        <v>124</v>
      </c>
      <c r="I59" s="242"/>
      <c r="J59" s="242"/>
      <c r="K59" s="328">
        <v>7.8609600000000004</v>
      </c>
      <c r="L59" s="244"/>
      <c r="M59" s="242"/>
      <c r="N59" s="244"/>
      <c r="O59" s="242"/>
      <c r="P59" s="245">
        <v>2903.94</v>
      </c>
      <c r="GO59" s="226"/>
      <c r="GP59" s="235"/>
      <c r="GQ59" s="235"/>
      <c r="GR59" s="235"/>
      <c r="GS59" s="235"/>
      <c r="GT59" s="235"/>
      <c r="GW59" s="451" t="s">
        <v>128</v>
      </c>
      <c r="GX59" s="451"/>
      <c r="GY59" s="451"/>
      <c r="GZ59" s="235"/>
      <c r="HA59" s="451"/>
      <c r="HB59" s="235"/>
    </row>
    <row r="60" spans="1:210" s="76" customFormat="1" ht="15" x14ac:dyDescent="0.25">
      <c r="A60" s="246"/>
      <c r="B60" s="240" t="s">
        <v>540</v>
      </c>
      <c r="C60" s="655" t="s">
        <v>541</v>
      </c>
      <c r="D60" s="655"/>
      <c r="E60" s="655"/>
      <c r="F60" s="655"/>
      <c r="G60" s="655"/>
      <c r="H60" s="241" t="s">
        <v>124</v>
      </c>
      <c r="I60" s="247">
        <v>14.4</v>
      </c>
      <c r="J60" s="242"/>
      <c r="K60" s="328">
        <v>7.8609600000000004</v>
      </c>
      <c r="L60" s="248"/>
      <c r="M60" s="249"/>
      <c r="N60" s="250">
        <v>295.52999999999997</v>
      </c>
      <c r="O60" s="251">
        <v>1.25</v>
      </c>
      <c r="P60" s="245">
        <v>2903.94</v>
      </c>
      <c r="Q60" s="252"/>
      <c r="R60" s="252"/>
      <c r="GO60" s="226"/>
      <c r="GP60" s="235"/>
      <c r="GQ60" s="235"/>
      <c r="GR60" s="235"/>
      <c r="GS60" s="235"/>
      <c r="GT60" s="235"/>
      <c r="GW60" s="451"/>
      <c r="GX60" s="451" t="s">
        <v>541</v>
      </c>
      <c r="GY60" s="451"/>
      <c r="GZ60" s="235"/>
      <c r="HA60" s="451"/>
      <c r="HB60" s="235"/>
    </row>
    <row r="61" spans="1:210" s="76" customFormat="1" ht="15" x14ac:dyDescent="0.25">
      <c r="A61" s="239"/>
      <c r="B61" s="240" t="s">
        <v>99</v>
      </c>
      <c r="C61" s="655" t="s">
        <v>122</v>
      </c>
      <c r="D61" s="655"/>
      <c r="E61" s="655"/>
      <c r="F61" s="655"/>
      <c r="G61" s="655"/>
      <c r="H61" s="241"/>
      <c r="I61" s="242"/>
      <c r="J61" s="242"/>
      <c r="K61" s="242"/>
      <c r="L61" s="244"/>
      <c r="M61" s="242"/>
      <c r="N61" s="244"/>
      <c r="O61" s="242"/>
      <c r="P61" s="245">
        <v>20259.11</v>
      </c>
      <c r="GO61" s="226"/>
      <c r="GP61" s="235"/>
      <c r="GQ61" s="235"/>
      <c r="GR61" s="235"/>
      <c r="GS61" s="235"/>
      <c r="GT61" s="235"/>
      <c r="GW61" s="451" t="s">
        <v>122</v>
      </c>
      <c r="GX61" s="451"/>
      <c r="GY61" s="451"/>
      <c r="GZ61" s="235"/>
      <c r="HA61" s="451"/>
      <c r="HB61" s="235"/>
    </row>
    <row r="62" spans="1:210" s="76" customFormat="1" ht="15" x14ac:dyDescent="0.25">
      <c r="A62" s="239"/>
      <c r="B62" s="240"/>
      <c r="C62" s="655" t="s">
        <v>123</v>
      </c>
      <c r="D62" s="655"/>
      <c r="E62" s="655"/>
      <c r="F62" s="655"/>
      <c r="G62" s="655"/>
      <c r="H62" s="241" t="s">
        <v>124</v>
      </c>
      <c r="I62" s="242"/>
      <c r="J62" s="242"/>
      <c r="K62" s="329">
        <v>7.5770920000000004</v>
      </c>
      <c r="L62" s="244"/>
      <c r="M62" s="242"/>
      <c r="N62" s="244"/>
      <c r="O62" s="242"/>
      <c r="P62" s="245">
        <v>4236.47</v>
      </c>
      <c r="GO62" s="226"/>
      <c r="GP62" s="235"/>
      <c r="GQ62" s="235"/>
      <c r="GR62" s="235"/>
      <c r="GS62" s="235"/>
      <c r="GT62" s="235"/>
      <c r="GW62" s="451" t="s">
        <v>123</v>
      </c>
      <c r="GX62" s="451"/>
      <c r="GY62" s="451"/>
      <c r="GZ62" s="235"/>
      <c r="HA62" s="451"/>
      <c r="HB62" s="235"/>
    </row>
    <row r="63" spans="1:210" s="76" customFormat="1" ht="15" x14ac:dyDescent="0.25">
      <c r="A63" s="246"/>
      <c r="B63" s="240" t="s">
        <v>649</v>
      </c>
      <c r="C63" s="655" t="s">
        <v>650</v>
      </c>
      <c r="D63" s="655"/>
      <c r="E63" s="655"/>
      <c r="F63" s="655"/>
      <c r="G63" s="655"/>
      <c r="H63" s="241" t="s">
        <v>137</v>
      </c>
      <c r="I63" s="251">
        <v>1.77</v>
      </c>
      <c r="J63" s="242"/>
      <c r="K63" s="329">
        <v>0.96624299999999996</v>
      </c>
      <c r="L63" s="330">
        <v>1933</v>
      </c>
      <c r="M63" s="257">
        <v>1.27</v>
      </c>
      <c r="N63" s="250">
        <v>2454.91</v>
      </c>
      <c r="O63" s="242"/>
      <c r="P63" s="245">
        <v>2372.04</v>
      </c>
      <c r="Q63" s="252"/>
      <c r="R63" s="252"/>
      <c r="GO63" s="226"/>
      <c r="GP63" s="235"/>
      <c r="GQ63" s="235"/>
      <c r="GR63" s="235"/>
      <c r="GS63" s="235"/>
      <c r="GT63" s="235"/>
      <c r="GW63" s="451"/>
      <c r="GX63" s="451" t="s">
        <v>650</v>
      </c>
      <c r="GY63" s="451"/>
      <c r="GZ63" s="235"/>
      <c r="HA63" s="451"/>
      <c r="HB63" s="235"/>
    </row>
    <row r="64" spans="1:210" s="76" customFormat="1" ht="15" x14ac:dyDescent="0.25">
      <c r="A64" s="254"/>
      <c r="B64" s="240" t="s">
        <v>125</v>
      </c>
      <c r="C64" s="655" t="s">
        <v>126</v>
      </c>
      <c r="D64" s="655"/>
      <c r="E64" s="655"/>
      <c r="F64" s="655"/>
      <c r="G64" s="655"/>
      <c r="H64" s="241" t="s">
        <v>124</v>
      </c>
      <c r="I64" s="251">
        <v>1.77</v>
      </c>
      <c r="J64" s="242"/>
      <c r="K64" s="329">
        <v>0.96624299999999996</v>
      </c>
      <c r="L64" s="244"/>
      <c r="M64" s="242"/>
      <c r="N64" s="255">
        <v>474.97</v>
      </c>
      <c r="O64" s="251">
        <v>1.25</v>
      </c>
      <c r="P64" s="258">
        <v>573.66999999999996</v>
      </c>
      <c r="GO64" s="226"/>
      <c r="GP64" s="235"/>
      <c r="GQ64" s="235"/>
      <c r="GR64" s="235"/>
      <c r="GS64" s="235"/>
      <c r="GT64" s="235"/>
      <c r="GW64" s="451"/>
      <c r="GX64" s="451"/>
      <c r="GY64" s="451" t="s">
        <v>126</v>
      </c>
      <c r="GZ64" s="235"/>
      <c r="HA64" s="451"/>
      <c r="HB64" s="235"/>
    </row>
    <row r="65" spans="1:225" s="76" customFormat="1" ht="33.75" x14ac:dyDescent="0.25">
      <c r="A65" s="246"/>
      <c r="B65" s="240" t="s">
        <v>651</v>
      </c>
      <c r="C65" s="655" t="s">
        <v>652</v>
      </c>
      <c r="D65" s="655"/>
      <c r="E65" s="655"/>
      <c r="F65" s="655"/>
      <c r="G65" s="655"/>
      <c r="H65" s="241" t="s">
        <v>137</v>
      </c>
      <c r="I65" s="251">
        <v>4.29</v>
      </c>
      <c r="J65" s="242"/>
      <c r="K65" s="329">
        <v>2.3419110000000001</v>
      </c>
      <c r="L65" s="248"/>
      <c r="M65" s="249"/>
      <c r="N65" s="250">
        <v>1591.13</v>
      </c>
      <c r="O65" s="242"/>
      <c r="P65" s="245">
        <v>3726.28</v>
      </c>
      <c r="Q65" s="252"/>
      <c r="R65" s="252"/>
      <c r="GO65" s="226"/>
      <c r="GP65" s="235"/>
      <c r="GQ65" s="235"/>
      <c r="GR65" s="235"/>
      <c r="GS65" s="235"/>
      <c r="GT65" s="235"/>
      <c r="GW65" s="451"/>
      <c r="GX65" s="451" t="s">
        <v>652</v>
      </c>
      <c r="GY65" s="451"/>
      <c r="GZ65" s="235"/>
      <c r="HA65" s="451"/>
      <c r="HB65" s="235"/>
    </row>
    <row r="66" spans="1:225" s="76" customFormat="1" ht="15" x14ac:dyDescent="0.25">
      <c r="A66" s="254"/>
      <c r="B66" s="240" t="s">
        <v>371</v>
      </c>
      <c r="C66" s="655" t="s">
        <v>372</v>
      </c>
      <c r="D66" s="655"/>
      <c r="E66" s="655"/>
      <c r="F66" s="655"/>
      <c r="G66" s="655"/>
      <c r="H66" s="241" t="s">
        <v>124</v>
      </c>
      <c r="I66" s="251">
        <v>4.29</v>
      </c>
      <c r="J66" s="242"/>
      <c r="K66" s="329">
        <v>2.3419110000000001</v>
      </c>
      <c r="L66" s="244"/>
      <c r="M66" s="242"/>
      <c r="N66" s="255">
        <v>406.36</v>
      </c>
      <c r="O66" s="251">
        <v>1.25</v>
      </c>
      <c r="P66" s="245">
        <v>1189.57</v>
      </c>
      <c r="GO66" s="226"/>
      <c r="GP66" s="235"/>
      <c r="GQ66" s="235"/>
      <c r="GR66" s="235"/>
      <c r="GS66" s="235"/>
      <c r="GT66" s="235"/>
      <c r="GW66" s="451"/>
      <c r="GX66" s="451"/>
      <c r="GY66" s="451" t="s">
        <v>372</v>
      </c>
      <c r="GZ66" s="235"/>
      <c r="HA66" s="451"/>
      <c r="HB66" s="235"/>
    </row>
    <row r="67" spans="1:225" s="76" customFormat="1" ht="15" x14ac:dyDescent="0.25">
      <c r="A67" s="246"/>
      <c r="B67" s="240" t="s">
        <v>653</v>
      </c>
      <c r="C67" s="655" t="s">
        <v>654</v>
      </c>
      <c r="D67" s="655"/>
      <c r="E67" s="655"/>
      <c r="F67" s="655"/>
      <c r="G67" s="655"/>
      <c r="H67" s="241" t="s">
        <v>137</v>
      </c>
      <c r="I67" s="251">
        <v>7.08</v>
      </c>
      <c r="J67" s="242"/>
      <c r="K67" s="329">
        <v>3.8649719999999999</v>
      </c>
      <c r="L67" s="330">
        <v>2391.6</v>
      </c>
      <c r="M67" s="257">
        <v>1.47</v>
      </c>
      <c r="N67" s="250">
        <v>3515.65</v>
      </c>
      <c r="O67" s="242"/>
      <c r="P67" s="245">
        <v>13587.89</v>
      </c>
      <c r="Q67" s="252"/>
      <c r="R67" s="252"/>
      <c r="GO67" s="226"/>
      <c r="GP67" s="235"/>
      <c r="GQ67" s="235"/>
      <c r="GR67" s="235"/>
      <c r="GS67" s="235"/>
      <c r="GT67" s="235"/>
      <c r="GW67" s="451"/>
      <c r="GX67" s="451" t="s">
        <v>654</v>
      </c>
      <c r="GY67" s="451"/>
      <c r="GZ67" s="235"/>
      <c r="HA67" s="451"/>
      <c r="HB67" s="235"/>
    </row>
    <row r="68" spans="1:225" s="76" customFormat="1" ht="15" x14ac:dyDescent="0.25">
      <c r="A68" s="254"/>
      <c r="B68" s="240" t="s">
        <v>125</v>
      </c>
      <c r="C68" s="655" t="s">
        <v>126</v>
      </c>
      <c r="D68" s="655"/>
      <c r="E68" s="655"/>
      <c r="F68" s="655"/>
      <c r="G68" s="655"/>
      <c r="H68" s="241" t="s">
        <v>124</v>
      </c>
      <c r="I68" s="251">
        <v>7.08</v>
      </c>
      <c r="J68" s="242"/>
      <c r="K68" s="329">
        <v>3.8649719999999999</v>
      </c>
      <c r="L68" s="244"/>
      <c r="M68" s="242"/>
      <c r="N68" s="255">
        <v>474.97</v>
      </c>
      <c r="O68" s="251">
        <v>1.25</v>
      </c>
      <c r="P68" s="245">
        <v>2294.6799999999998</v>
      </c>
      <c r="GO68" s="226"/>
      <c r="GP68" s="235"/>
      <c r="GQ68" s="235"/>
      <c r="GR68" s="235"/>
      <c r="GS68" s="235"/>
      <c r="GT68" s="235"/>
      <c r="GW68" s="451"/>
      <c r="GX68" s="451"/>
      <c r="GY68" s="451" t="s">
        <v>126</v>
      </c>
      <c r="GZ68" s="235"/>
      <c r="HA68" s="451"/>
      <c r="HB68" s="235"/>
    </row>
    <row r="69" spans="1:225" s="76" customFormat="1" ht="15" x14ac:dyDescent="0.25">
      <c r="A69" s="246"/>
      <c r="B69" s="240" t="s">
        <v>655</v>
      </c>
      <c r="C69" s="655" t="s">
        <v>656</v>
      </c>
      <c r="D69" s="655"/>
      <c r="E69" s="655"/>
      <c r="F69" s="655"/>
      <c r="G69" s="655"/>
      <c r="H69" s="241" t="s">
        <v>137</v>
      </c>
      <c r="I69" s="251">
        <v>0.74</v>
      </c>
      <c r="J69" s="242"/>
      <c r="K69" s="329">
        <v>0.40396599999999999</v>
      </c>
      <c r="L69" s="248"/>
      <c r="M69" s="249"/>
      <c r="N69" s="250">
        <v>1418.18</v>
      </c>
      <c r="O69" s="242"/>
      <c r="P69" s="245">
        <v>572.9</v>
      </c>
      <c r="Q69" s="252"/>
      <c r="R69" s="252"/>
      <c r="GO69" s="226"/>
      <c r="GP69" s="235"/>
      <c r="GQ69" s="235"/>
      <c r="GR69" s="235"/>
      <c r="GS69" s="235"/>
      <c r="GT69" s="235"/>
      <c r="GW69" s="451"/>
      <c r="GX69" s="451" t="s">
        <v>656</v>
      </c>
      <c r="GY69" s="451"/>
      <c r="GZ69" s="235"/>
      <c r="HA69" s="451"/>
      <c r="HB69" s="235"/>
    </row>
    <row r="70" spans="1:225" s="76" customFormat="1" ht="15" x14ac:dyDescent="0.25">
      <c r="A70" s="254"/>
      <c r="B70" s="240" t="s">
        <v>131</v>
      </c>
      <c r="C70" s="655" t="s">
        <v>132</v>
      </c>
      <c r="D70" s="655"/>
      <c r="E70" s="655"/>
      <c r="F70" s="655"/>
      <c r="G70" s="655"/>
      <c r="H70" s="241" t="s">
        <v>124</v>
      </c>
      <c r="I70" s="251">
        <v>0.74</v>
      </c>
      <c r="J70" s="242"/>
      <c r="K70" s="329">
        <v>0.40396599999999999</v>
      </c>
      <c r="L70" s="244"/>
      <c r="M70" s="242"/>
      <c r="N70" s="255">
        <v>353.59</v>
      </c>
      <c r="O70" s="251">
        <v>1.25</v>
      </c>
      <c r="P70" s="258">
        <v>178.55</v>
      </c>
      <c r="GO70" s="226"/>
      <c r="GP70" s="235"/>
      <c r="GQ70" s="235"/>
      <c r="GR70" s="235"/>
      <c r="GS70" s="235"/>
      <c r="GT70" s="235"/>
      <c r="GW70" s="451"/>
      <c r="GX70" s="451"/>
      <c r="GY70" s="451" t="s">
        <v>132</v>
      </c>
      <c r="GZ70" s="235"/>
      <c r="HA70" s="451"/>
      <c r="HB70" s="235"/>
    </row>
    <row r="71" spans="1:225" s="76" customFormat="1" ht="15" x14ac:dyDescent="0.25">
      <c r="A71" s="239"/>
      <c r="B71" s="240" t="s">
        <v>101</v>
      </c>
      <c r="C71" s="655" t="s">
        <v>135</v>
      </c>
      <c r="D71" s="655"/>
      <c r="E71" s="655"/>
      <c r="F71" s="655"/>
      <c r="G71" s="655"/>
      <c r="H71" s="241"/>
      <c r="I71" s="242"/>
      <c r="J71" s="242"/>
      <c r="K71" s="242"/>
      <c r="L71" s="244"/>
      <c r="M71" s="242"/>
      <c r="N71" s="244"/>
      <c r="O71" s="242"/>
      <c r="P71" s="258">
        <v>108.2</v>
      </c>
      <c r="GO71" s="226"/>
      <c r="GP71" s="235"/>
      <c r="GQ71" s="235"/>
      <c r="GR71" s="235"/>
      <c r="GS71" s="235"/>
      <c r="GT71" s="235"/>
      <c r="GW71" s="451" t="s">
        <v>135</v>
      </c>
      <c r="GX71" s="451"/>
      <c r="GY71" s="451"/>
      <c r="GZ71" s="235"/>
      <c r="HA71" s="451"/>
      <c r="HB71" s="235"/>
    </row>
    <row r="72" spans="1:225" s="76" customFormat="1" ht="15" x14ac:dyDescent="0.25">
      <c r="A72" s="246"/>
      <c r="B72" s="240" t="s">
        <v>657</v>
      </c>
      <c r="C72" s="655" t="s">
        <v>658</v>
      </c>
      <c r="D72" s="655"/>
      <c r="E72" s="655"/>
      <c r="F72" s="655"/>
      <c r="G72" s="655"/>
      <c r="H72" s="241" t="s">
        <v>347</v>
      </c>
      <c r="I72" s="243">
        <v>5</v>
      </c>
      <c r="J72" s="242"/>
      <c r="K72" s="324">
        <v>2.7294999999999998</v>
      </c>
      <c r="L72" s="256">
        <v>35.71</v>
      </c>
      <c r="M72" s="257">
        <v>1.1100000000000001</v>
      </c>
      <c r="N72" s="250">
        <v>39.64</v>
      </c>
      <c r="O72" s="242"/>
      <c r="P72" s="245">
        <v>108.2</v>
      </c>
      <c r="Q72" s="252"/>
      <c r="R72" s="252"/>
      <c r="GO72" s="226"/>
      <c r="GP72" s="235"/>
      <c r="GQ72" s="235"/>
      <c r="GR72" s="235"/>
      <c r="GS72" s="235"/>
      <c r="GT72" s="235"/>
      <c r="GW72" s="451"/>
      <c r="GX72" s="451" t="s">
        <v>658</v>
      </c>
      <c r="GY72" s="451"/>
      <c r="GZ72" s="235"/>
      <c r="HA72" s="451"/>
      <c r="HB72" s="235"/>
    </row>
    <row r="73" spans="1:225" s="76" customFormat="1" ht="15" x14ac:dyDescent="0.25">
      <c r="A73" s="259" t="s">
        <v>659</v>
      </c>
      <c r="B73" s="260" t="s">
        <v>660</v>
      </c>
      <c r="C73" s="656" t="s">
        <v>661</v>
      </c>
      <c r="D73" s="656"/>
      <c r="E73" s="656"/>
      <c r="F73" s="656"/>
      <c r="G73" s="656"/>
      <c r="H73" s="261" t="s">
        <v>347</v>
      </c>
      <c r="I73" s="510">
        <v>0</v>
      </c>
      <c r="J73" s="265"/>
      <c r="K73" s="510">
        <v>0</v>
      </c>
      <c r="L73" s="264"/>
      <c r="M73" s="265"/>
      <c r="N73" s="264"/>
      <c r="O73" s="265"/>
      <c r="P73" s="266"/>
      <c r="GO73" s="226"/>
      <c r="GP73" s="235"/>
      <c r="GQ73" s="235"/>
      <c r="GR73" s="235"/>
      <c r="GS73" s="235"/>
      <c r="GT73" s="235"/>
      <c r="GW73" s="451"/>
      <c r="GX73" s="451"/>
      <c r="GY73" s="451"/>
      <c r="GZ73" s="235"/>
      <c r="HA73" s="451"/>
      <c r="HB73" s="235"/>
      <c r="HC73" s="267" t="s">
        <v>661</v>
      </c>
    </row>
    <row r="74" spans="1:225" s="76" customFormat="1" ht="15" x14ac:dyDescent="0.25">
      <c r="A74" s="268"/>
      <c r="B74" s="237"/>
      <c r="C74" s="654" t="s">
        <v>95</v>
      </c>
      <c r="D74" s="654"/>
      <c r="E74" s="654"/>
      <c r="F74" s="654"/>
      <c r="G74" s="654"/>
      <c r="H74" s="229"/>
      <c r="I74" s="230"/>
      <c r="J74" s="230"/>
      <c r="K74" s="230"/>
      <c r="L74" s="232"/>
      <c r="M74" s="230"/>
      <c r="N74" s="269"/>
      <c r="O74" s="230"/>
      <c r="P74" s="270">
        <v>27507.72</v>
      </c>
      <c r="Q74" s="252"/>
      <c r="R74" s="252"/>
      <c r="GO74" s="226"/>
      <c r="GP74" s="235"/>
      <c r="GQ74" s="235"/>
      <c r="GR74" s="235"/>
      <c r="GS74" s="235"/>
      <c r="GT74" s="235"/>
      <c r="GW74" s="451"/>
      <c r="GX74" s="451"/>
      <c r="GY74" s="451"/>
      <c r="GZ74" s="235" t="s">
        <v>95</v>
      </c>
      <c r="HA74" s="451"/>
      <c r="HB74" s="235"/>
      <c r="HC74" s="267"/>
    </row>
    <row r="75" spans="1:225" s="76" customFormat="1" ht="15" x14ac:dyDescent="0.25">
      <c r="A75" s="254"/>
      <c r="B75" s="240"/>
      <c r="C75" s="655" t="s">
        <v>96</v>
      </c>
      <c r="D75" s="655"/>
      <c r="E75" s="655"/>
      <c r="F75" s="655"/>
      <c r="G75" s="655"/>
      <c r="H75" s="241"/>
      <c r="I75" s="242"/>
      <c r="J75" s="242"/>
      <c r="K75" s="242"/>
      <c r="L75" s="244"/>
      <c r="M75" s="242"/>
      <c r="N75" s="244"/>
      <c r="O75" s="242"/>
      <c r="P75" s="245">
        <v>7140.41</v>
      </c>
      <c r="GO75" s="226"/>
      <c r="GP75" s="235"/>
      <c r="GQ75" s="235"/>
      <c r="GR75" s="235"/>
      <c r="GS75" s="235"/>
      <c r="GT75" s="235"/>
      <c r="GW75" s="451"/>
      <c r="GX75" s="451"/>
      <c r="GY75" s="451"/>
      <c r="GZ75" s="235"/>
      <c r="HA75" s="451" t="s">
        <v>96</v>
      </c>
      <c r="HB75" s="235"/>
      <c r="HC75" s="267"/>
    </row>
    <row r="76" spans="1:225" s="76" customFormat="1" ht="15" x14ac:dyDescent="0.25">
      <c r="A76" s="254"/>
      <c r="B76" s="240" t="s">
        <v>662</v>
      </c>
      <c r="C76" s="655" t="s">
        <v>663</v>
      </c>
      <c r="D76" s="655"/>
      <c r="E76" s="655"/>
      <c r="F76" s="655"/>
      <c r="G76" s="655"/>
      <c r="H76" s="241" t="s">
        <v>97</v>
      </c>
      <c r="I76" s="243">
        <v>147</v>
      </c>
      <c r="J76" s="242"/>
      <c r="K76" s="243">
        <v>147</v>
      </c>
      <c r="L76" s="244"/>
      <c r="M76" s="242"/>
      <c r="N76" s="244"/>
      <c r="O76" s="242"/>
      <c r="P76" s="245">
        <v>10496.4</v>
      </c>
      <c r="GO76" s="226"/>
      <c r="GP76" s="235"/>
      <c r="GQ76" s="235"/>
      <c r="GR76" s="235"/>
      <c r="GS76" s="235"/>
      <c r="GT76" s="235"/>
      <c r="GW76" s="451"/>
      <c r="GX76" s="451"/>
      <c r="GY76" s="451"/>
      <c r="GZ76" s="235"/>
      <c r="HA76" s="451" t="s">
        <v>663</v>
      </c>
      <c r="HB76" s="235"/>
      <c r="HC76" s="267"/>
    </row>
    <row r="77" spans="1:225" s="76" customFormat="1" ht="15" x14ac:dyDescent="0.25">
      <c r="A77" s="254"/>
      <c r="B77" s="240" t="s">
        <v>664</v>
      </c>
      <c r="C77" s="655" t="s">
        <v>665</v>
      </c>
      <c r="D77" s="655"/>
      <c r="E77" s="655"/>
      <c r="F77" s="655"/>
      <c r="G77" s="655"/>
      <c r="H77" s="241" t="s">
        <v>97</v>
      </c>
      <c r="I77" s="243">
        <v>134</v>
      </c>
      <c r="J77" s="242"/>
      <c r="K77" s="243">
        <v>134</v>
      </c>
      <c r="L77" s="244"/>
      <c r="M77" s="242"/>
      <c r="N77" s="244"/>
      <c r="O77" s="242"/>
      <c r="P77" s="245">
        <v>9568.15</v>
      </c>
      <c r="GO77" s="226"/>
      <c r="GP77" s="235"/>
      <c r="GQ77" s="235"/>
      <c r="GR77" s="235"/>
      <c r="GS77" s="235"/>
      <c r="GT77" s="235"/>
      <c r="GW77" s="451"/>
      <c r="GX77" s="451"/>
      <c r="GY77" s="451"/>
      <c r="GZ77" s="235"/>
      <c r="HA77" s="451" t="s">
        <v>665</v>
      </c>
      <c r="HB77" s="235"/>
      <c r="HC77" s="267"/>
    </row>
    <row r="78" spans="1:225" s="76" customFormat="1" ht="15" x14ac:dyDescent="0.25">
      <c r="A78" s="271"/>
      <c r="B78" s="272"/>
      <c r="C78" s="654" t="s">
        <v>98</v>
      </c>
      <c r="D78" s="654"/>
      <c r="E78" s="654"/>
      <c r="F78" s="654"/>
      <c r="G78" s="654"/>
      <c r="H78" s="229"/>
      <c r="I78" s="230"/>
      <c r="J78" s="230"/>
      <c r="K78" s="230"/>
      <c r="L78" s="232"/>
      <c r="M78" s="230"/>
      <c r="N78" s="269">
        <v>87144.66</v>
      </c>
      <c r="O78" s="230"/>
      <c r="P78" s="270">
        <v>47572.27</v>
      </c>
      <c r="GO78" s="226"/>
      <c r="GP78" s="235"/>
      <c r="GQ78" s="235"/>
      <c r="GR78" s="235"/>
      <c r="GS78" s="235"/>
      <c r="GT78" s="235"/>
      <c r="GW78" s="451"/>
      <c r="GX78" s="451"/>
      <c r="GY78" s="451"/>
      <c r="GZ78" s="235"/>
      <c r="HA78" s="451"/>
      <c r="HB78" s="235" t="s">
        <v>98</v>
      </c>
      <c r="HC78" s="267"/>
    </row>
    <row r="79" spans="1:225" s="76" customFormat="1" ht="56.25" x14ac:dyDescent="0.25">
      <c r="A79" s="227" t="s">
        <v>101</v>
      </c>
      <c r="B79" s="456" t="s">
        <v>666</v>
      </c>
      <c r="C79" s="651" t="s">
        <v>667</v>
      </c>
      <c r="D79" s="651"/>
      <c r="E79" s="651"/>
      <c r="F79" s="651"/>
      <c r="G79" s="651"/>
      <c r="H79" s="229" t="s">
        <v>347</v>
      </c>
      <c r="I79" s="230">
        <v>60.05</v>
      </c>
      <c r="J79" s="231">
        <v>1</v>
      </c>
      <c r="K79" s="321">
        <v>60.05</v>
      </c>
      <c r="L79" s="232"/>
      <c r="M79" s="230"/>
      <c r="N79" s="334">
        <v>1537.52</v>
      </c>
      <c r="O79" s="230"/>
      <c r="P79" s="270">
        <v>110875.43</v>
      </c>
      <c r="GO79" s="226"/>
      <c r="GP79" s="235" t="s">
        <v>667</v>
      </c>
      <c r="GQ79" s="235" t="s">
        <v>52</v>
      </c>
      <c r="GR79" s="235" t="s">
        <v>52</v>
      </c>
      <c r="GS79" s="235" t="s">
        <v>52</v>
      </c>
      <c r="GT79" s="235" t="s">
        <v>52</v>
      </c>
      <c r="GW79" s="451"/>
      <c r="GX79" s="451"/>
      <c r="GY79" s="451"/>
      <c r="GZ79" s="235"/>
      <c r="HA79" s="451"/>
      <c r="HB79" s="235"/>
      <c r="HC79" s="267"/>
    </row>
    <row r="80" spans="1:225" s="76" customFormat="1" ht="15" x14ac:dyDescent="0.25">
      <c r="A80" s="271"/>
      <c r="B80" s="272"/>
      <c r="C80" s="652" t="s">
        <v>668</v>
      </c>
      <c r="D80" s="652"/>
      <c r="E80" s="652"/>
      <c r="F80" s="652"/>
      <c r="G80" s="652"/>
      <c r="H80" s="652"/>
      <c r="I80" s="652"/>
      <c r="J80" s="652"/>
      <c r="K80" s="652"/>
      <c r="L80" s="652"/>
      <c r="M80" s="652"/>
      <c r="N80" s="652"/>
      <c r="O80" s="652"/>
      <c r="P80" s="653"/>
      <c r="GO80" s="226"/>
      <c r="GP80" s="235"/>
      <c r="GQ80" s="235"/>
      <c r="GR80" s="235"/>
      <c r="GS80" s="235"/>
      <c r="GT80" s="235"/>
      <c r="GW80" s="451"/>
      <c r="GX80" s="451"/>
      <c r="GY80" s="451"/>
      <c r="GZ80" s="235"/>
      <c r="HA80" s="451"/>
      <c r="HB80" s="235"/>
      <c r="HC80" s="267"/>
      <c r="HD80" s="455" t="s">
        <v>668</v>
      </c>
      <c r="HE80" s="455" t="s">
        <v>52</v>
      </c>
      <c r="HF80" s="455" t="s">
        <v>52</v>
      </c>
      <c r="HG80" s="455" t="s">
        <v>52</v>
      </c>
      <c r="HH80" s="455" t="s">
        <v>52</v>
      </c>
      <c r="HI80" s="455" t="s">
        <v>52</v>
      </c>
      <c r="HJ80" s="455" t="s">
        <v>52</v>
      </c>
      <c r="HK80" s="455" t="s">
        <v>52</v>
      </c>
      <c r="HL80" s="455" t="s">
        <v>52</v>
      </c>
      <c r="HM80" s="455" t="s">
        <v>52</v>
      </c>
      <c r="HN80" s="455" t="s">
        <v>52</v>
      </c>
      <c r="HO80" s="455" t="s">
        <v>52</v>
      </c>
      <c r="HP80" s="455" t="s">
        <v>52</v>
      </c>
      <c r="HQ80" s="455" t="s">
        <v>52</v>
      </c>
    </row>
    <row r="81" spans="1:227" s="76" customFormat="1" ht="15" x14ac:dyDescent="0.25">
      <c r="A81" s="322"/>
      <c r="B81" s="458"/>
      <c r="C81" s="652" t="s">
        <v>669</v>
      </c>
      <c r="D81" s="652"/>
      <c r="E81" s="652"/>
      <c r="F81" s="652"/>
      <c r="G81" s="652"/>
      <c r="H81" s="652"/>
      <c r="I81" s="652"/>
      <c r="J81" s="652"/>
      <c r="K81" s="652"/>
      <c r="L81" s="652"/>
      <c r="M81" s="652"/>
      <c r="N81" s="652"/>
      <c r="O81" s="652"/>
      <c r="P81" s="653"/>
      <c r="GO81" s="226"/>
      <c r="GP81" s="235"/>
      <c r="GQ81" s="235"/>
      <c r="GR81" s="235"/>
      <c r="GS81" s="235"/>
      <c r="GT81" s="235"/>
      <c r="GU81" s="455" t="s">
        <v>669</v>
      </c>
      <c r="GW81" s="451"/>
      <c r="GX81" s="451"/>
      <c r="GY81" s="451"/>
      <c r="GZ81" s="235"/>
      <c r="HA81" s="451"/>
      <c r="HB81" s="235"/>
      <c r="HC81" s="267"/>
    </row>
    <row r="82" spans="1:227" s="76" customFormat="1" ht="15" x14ac:dyDescent="0.25">
      <c r="A82" s="254" t="s">
        <v>101</v>
      </c>
      <c r="B82" s="240" t="s">
        <v>724</v>
      </c>
      <c r="C82" s="655" t="s">
        <v>725</v>
      </c>
      <c r="D82" s="655"/>
      <c r="E82" s="655"/>
      <c r="F82" s="655"/>
      <c r="G82" s="655"/>
      <c r="H82" s="241" t="s">
        <v>347</v>
      </c>
      <c r="I82" s="251">
        <v>60.05</v>
      </c>
      <c r="J82" s="242"/>
      <c r="K82" s="251">
        <v>60.05</v>
      </c>
      <c r="L82" s="255">
        <v>573.70000000000005</v>
      </c>
      <c r="M82" s="251">
        <v>2.68</v>
      </c>
      <c r="N82" s="250">
        <v>1537.52</v>
      </c>
      <c r="O82" s="242"/>
      <c r="P82" s="245">
        <v>92328.08</v>
      </c>
      <c r="GO82" s="226"/>
      <c r="GP82" s="235"/>
      <c r="GQ82" s="235"/>
      <c r="GR82" s="235"/>
      <c r="GS82" s="235"/>
      <c r="GT82" s="235"/>
      <c r="GW82" s="451"/>
      <c r="GX82" s="451"/>
      <c r="GY82" s="451"/>
      <c r="GZ82" s="235"/>
      <c r="HA82" s="451"/>
      <c r="HB82" s="235"/>
      <c r="HC82" s="267"/>
      <c r="HR82" s="451" t="s">
        <v>725</v>
      </c>
    </row>
    <row r="83" spans="1:227" s="76" customFormat="1" ht="56.25" x14ac:dyDescent="0.25">
      <c r="A83" s="254" t="s">
        <v>726</v>
      </c>
      <c r="B83" s="240" t="s">
        <v>727</v>
      </c>
      <c r="C83" s="655" t="s">
        <v>514</v>
      </c>
      <c r="D83" s="655"/>
      <c r="E83" s="655"/>
      <c r="F83" s="655"/>
      <c r="G83" s="655"/>
      <c r="H83" s="241" t="s">
        <v>515</v>
      </c>
      <c r="I83" s="242"/>
      <c r="J83" s="242"/>
      <c r="K83" s="253">
        <v>90.075000000000003</v>
      </c>
      <c r="L83" s="244"/>
      <c r="M83" s="242"/>
      <c r="N83" s="255">
        <v>347.1</v>
      </c>
      <c r="O83" s="243">
        <v>-1</v>
      </c>
      <c r="P83" s="245">
        <v>-31265.03</v>
      </c>
      <c r="GO83" s="226"/>
      <c r="GP83" s="235"/>
      <c r="GQ83" s="235"/>
      <c r="GR83" s="235"/>
      <c r="GS83" s="235"/>
      <c r="GT83" s="235"/>
      <c r="GW83" s="451"/>
      <c r="GX83" s="451"/>
      <c r="GY83" s="451"/>
      <c r="GZ83" s="235"/>
      <c r="HA83" s="451"/>
      <c r="HB83" s="235"/>
      <c r="HC83" s="267"/>
      <c r="HR83" s="451"/>
      <c r="HS83" s="451" t="s">
        <v>514</v>
      </c>
    </row>
    <row r="84" spans="1:227" s="76" customFormat="1" ht="56.25" x14ac:dyDescent="0.25">
      <c r="A84" s="254" t="s">
        <v>728</v>
      </c>
      <c r="B84" s="240" t="s">
        <v>729</v>
      </c>
      <c r="C84" s="655" t="s">
        <v>517</v>
      </c>
      <c r="D84" s="655"/>
      <c r="E84" s="655"/>
      <c r="F84" s="655"/>
      <c r="G84" s="655"/>
      <c r="H84" s="241" t="s">
        <v>515</v>
      </c>
      <c r="I84" s="242"/>
      <c r="J84" s="242"/>
      <c r="K84" s="253">
        <v>90.075000000000003</v>
      </c>
      <c r="L84" s="244"/>
      <c r="M84" s="242"/>
      <c r="N84" s="255">
        <v>553.01</v>
      </c>
      <c r="O84" s="242"/>
      <c r="P84" s="245">
        <v>49812.38</v>
      </c>
      <c r="GO84" s="226"/>
      <c r="GP84" s="235"/>
      <c r="GQ84" s="235"/>
      <c r="GR84" s="235"/>
      <c r="GS84" s="235"/>
      <c r="GT84" s="235"/>
      <c r="GW84" s="451"/>
      <c r="GX84" s="451"/>
      <c r="GY84" s="451"/>
      <c r="GZ84" s="235"/>
      <c r="HA84" s="451"/>
      <c r="HB84" s="235"/>
      <c r="HC84" s="267"/>
      <c r="HR84" s="451"/>
      <c r="HS84" s="451" t="s">
        <v>517</v>
      </c>
    </row>
    <row r="85" spans="1:227" s="76" customFormat="1" ht="15" x14ac:dyDescent="0.25">
      <c r="A85" s="271"/>
      <c r="B85" s="272"/>
      <c r="C85" s="654" t="s">
        <v>98</v>
      </c>
      <c r="D85" s="654"/>
      <c r="E85" s="654"/>
      <c r="F85" s="654"/>
      <c r="G85" s="654"/>
      <c r="H85" s="229"/>
      <c r="I85" s="230"/>
      <c r="J85" s="230"/>
      <c r="K85" s="230"/>
      <c r="L85" s="232"/>
      <c r="M85" s="230"/>
      <c r="N85" s="232"/>
      <c r="O85" s="230"/>
      <c r="P85" s="270">
        <v>110875.43</v>
      </c>
      <c r="GO85" s="226"/>
      <c r="GP85" s="235"/>
      <c r="GQ85" s="235"/>
      <c r="GR85" s="235"/>
      <c r="GS85" s="235"/>
      <c r="GT85" s="235"/>
      <c r="GW85" s="451"/>
      <c r="GX85" s="451"/>
      <c r="GY85" s="451"/>
      <c r="GZ85" s="235"/>
      <c r="HA85" s="451"/>
      <c r="HB85" s="235" t="s">
        <v>98</v>
      </c>
      <c r="HC85" s="267"/>
      <c r="HR85" s="451"/>
      <c r="HS85" s="451"/>
    </row>
    <row r="86" spans="1:227" s="76" customFormat="1" ht="22.5" x14ac:dyDescent="0.25">
      <c r="A86" s="227" t="s">
        <v>102</v>
      </c>
      <c r="B86" s="456" t="s">
        <v>670</v>
      </c>
      <c r="C86" s="651" t="s">
        <v>671</v>
      </c>
      <c r="D86" s="651"/>
      <c r="E86" s="651"/>
      <c r="F86" s="651"/>
      <c r="G86" s="651"/>
      <c r="H86" s="229" t="s">
        <v>647</v>
      </c>
      <c r="I86" s="230">
        <v>0.22309999999999999</v>
      </c>
      <c r="J86" s="231">
        <v>1</v>
      </c>
      <c r="K86" s="336">
        <v>0.22309999999999999</v>
      </c>
      <c r="L86" s="232"/>
      <c r="M86" s="230"/>
      <c r="N86" s="233"/>
      <c r="O86" s="230"/>
      <c r="P86" s="234"/>
      <c r="GO86" s="226"/>
      <c r="GP86" s="235" t="s">
        <v>671</v>
      </c>
      <c r="GQ86" s="235" t="s">
        <v>52</v>
      </c>
      <c r="GR86" s="235" t="s">
        <v>52</v>
      </c>
      <c r="GS86" s="235" t="s">
        <v>52</v>
      </c>
      <c r="GT86" s="235" t="s">
        <v>52</v>
      </c>
      <c r="GW86" s="451"/>
      <c r="GX86" s="451"/>
      <c r="GY86" s="451"/>
      <c r="GZ86" s="235"/>
      <c r="HA86" s="451"/>
      <c r="HB86" s="235"/>
      <c r="HC86" s="267"/>
      <c r="HR86" s="451"/>
      <c r="HS86" s="451"/>
    </row>
    <row r="87" spans="1:227" s="76" customFormat="1" ht="15" x14ac:dyDescent="0.25">
      <c r="A87" s="322"/>
      <c r="B87" s="458"/>
      <c r="C87" s="652" t="s">
        <v>672</v>
      </c>
      <c r="D87" s="652"/>
      <c r="E87" s="652"/>
      <c r="F87" s="652"/>
      <c r="G87" s="652"/>
      <c r="H87" s="652"/>
      <c r="I87" s="652"/>
      <c r="J87" s="652"/>
      <c r="K87" s="652"/>
      <c r="L87" s="652"/>
      <c r="M87" s="652"/>
      <c r="N87" s="652"/>
      <c r="O87" s="652"/>
      <c r="P87" s="653"/>
      <c r="GO87" s="226"/>
      <c r="GP87" s="235"/>
      <c r="GQ87" s="235"/>
      <c r="GR87" s="235"/>
      <c r="GS87" s="235"/>
      <c r="GT87" s="235"/>
      <c r="GU87" s="455" t="s">
        <v>672</v>
      </c>
      <c r="GW87" s="451"/>
      <c r="GX87" s="451"/>
      <c r="GY87" s="451"/>
      <c r="GZ87" s="235"/>
      <c r="HA87" s="451"/>
      <c r="HB87" s="235"/>
      <c r="HC87" s="267"/>
      <c r="HR87" s="451"/>
      <c r="HS87" s="451"/>
    </row>
    <row r="88" spans="1:227" s="76" customFormat="1" ht="22.5" x14ac:dyDescent="0.25">
      <c r="A88" s="236"/>
      <c r="B88" s="237" t="s">
        <v>266</v>
      </c>
      <c r="C88" s="663" t="s">
        <v>155</v>
      </c>
      <c r="D88" s="663"/>
      <c r="E88" s="663"/>
      <c r="F88" s="663"/>
      <c r="G88" s="663"/>
      <c r="H88" s="663"/>
      <c r="I88" s="663"/>
      <c r="J88" s="663"/>
      <c r="K88" s="663"/>
      <c r="L88" s="663"/>
      <c r="M88" s="663"/>
      <c r="N88" s="663"/>
      <c r="O88" s="663"/>
      <c r="P88" s="664"/>
      <c r="GO88" s="226"/>
      <c r="GP88" s="235"/>
      <c r="GQ88" s="235"/>
      <c r="GR88" s="235"/>
      <c r="GS88" s="235"/>
      <c r="GT88" s="235"/>
      <c r="GV88" s="455" t="s">
        <v>155</v>
      </c>
      <c r="GW88" s="451"/>
      <c r="GX88" s="451"/>
      <c r="GY88" s="451"/>
      <c r="GZ88" s="235"/>
      <c r="HA88" s="451"/>
      <c r="HB88" s="235"/>
      <c r="HC88" s="267"/>
      <c r="HR88" s="451"/>
      <c r="HS88" s="451"/>
    </row>
    <row r="89" spans="1:227" s="76" customFormat="1" ht="15" x14ac:dyDescent="0.25">
      <c r="A89" s="239"/>
      <c r="B89" s="240" t="s">
        <v>2</v>
      </c>
      <c r="C89" s="655" t="s">
        <v>128</v>
      </c>
      <c r="D89" s="655"/>
      <c r="E89" s="655"/>
      <c r="F89" s="655"/>
      <c r="G89" s="655"/>
      <c r="H89" s="241" t="s">
        <v>124</v>
      </c>
      <c r="I89" s="242"/>
      <c r="J89" s="242"/>
      <c r="K89" s="329">
        <v>31.126912000000001</v>
      </c>
      <c r="L89" s="244"/>
      <c r="M89" s="242"/>
      <c r="N89" s="244"/>
      <c r="O89" s="242"/>
      <c r="P89" s="245">
        <v>12012.26</v>
      </c>
      <c r="GO89" s="226"/>
      <c r="GP89" s="235"/>
      <c r="GQ89" s="235"/>
      <c r="GR89" s="235"/>
      <c r="GS89" s="235"/>
      <c r="GT89" s="235"/>
      <c r="GW89" s="451" t="s">
        <v>128</v>
      </c>
      <c r="GX89" s="451"/>
      <c r="GY89" s="451"/>
      <c r="GZ89" s="235"/>
      <c r="HA89" s="451"/>
      <c r="HB89" s="235"/>
      <c r="HC89" s="267"/>
      <c r="HR89" s="451"/>
      <c r="HS89" s="451"/>
    </row>
    <row r="90" spans="1:227" s="76" customFormat="1" ht="15" x14ac:dyDescent="0.25">
      <c r="A90" s="246"/>
      <c r="B90" s="240" t="s">
        <v>673</v>
      </c>
      <c r="C90" s="655" t="s">
        <v>674</v>
      </c>
      <c r="D90" s="655"/>
      <c r="E90" s="655"/>
      <c r="F90" s="655"/>
      <c r="G90" s="655"/>
      <c r="H90" s="241" t="s">
        <v>124</v>
      </c>
      <c r="I90" s="251">
        <v>139.52000000000001</v>
      </c>
      <c r="J90" s="242"/>
      <c r="K90" s="329">
        <v>31.126912000000001</v>
      </c>
      <c r="L90" s="248"/>
      <c r="M90" s="249"/>
      <c r="N90" s="250">
        <v>308.73</v>
      </c>
      <c r="O90" s="251">
        <v>1.25</v>
      </c>
      <c r="P90" s="245">
        <v>12012.26</v>
      </c>
      <c r="Q90" s="252"/>
      <c r="R90" s="252"/>
      <c r="GO90" s="226"/>
      <c r="GP90" s="235"/>
      <c r="GQ90" s="235"/>
      <c r="GR90" s="235"/>
      <c r="GS90" s="235"/>
      <c r="GT90" s="235"/>
      <c r="GW90" s="451"/>
      <c r="GX90" s="451" t="s">
        <v>674</v>
      </c>
      <c r="GY90" s="451"/>
      <c r="GZ90" s="235"/>
      <c r="HA90" s="451"/>
      <c r="HB90" s="235"/>
      <c r="HC90" s="267"/>
      <c r="HR90" s="451"/>
      <c r="HS90" s="451"/>
    </row>
    <row r="91" spans="1:227" s="76" customFormat="1" ht="15" x14ac:dyDescent="0.25">
      <c r="A91" s="239"/>
      <c r="B91" s="240" t="s">
        <v>99</v>
      </c>
      <c r="C91" s="655" t="s">
        <v>122</v>
      </c>
      <c r="D91" s="655"/>
      <c r="E91" s="655"/>
      <c r="F91" s="655"/>
      <c r="G91" s="655"/>
      <c r="H91" s="241"/>
      <c r="I91" s="242"/>
      <c r="J91" s="242"/>
      <c r="K91" s="242"/>
      <c r="L91" s="244"/>
      <c r="M91" s="242"/>
      <c r="N91" s="244"/>
      <c r="O91" s="242"/>
      <c r="P91" s="245">
        <v>12235.75</v>
      </c>
      <c r="GO91" s="226"/>
      <c r="GP91" s="235"/>
      <c r="GQ91" s="235"/>
      <c r="GR91" s="235"/>
      <c r="GS91" s="235"/>
      <c r="GT91" s="235"/>
      <c r="GW91" s="451" t="s">
        <v>122</v>
      </c>
      <c r="GX91" s="451"/>
      <c r="GY91" s="451"/>
      <c r="GZ91" s="235"/>
      <c r="HA91" s="451"/>
      <c r="HB91" s="235"/>
      <c r="HC91" s="267"/>
      <c r="HR91" s="451"/>
      <c r="HS91" s="451"/>
    </row>
    <row r="92" spans="1:227" s="76" customFormat="1" ht="15" x14ac:dyDescent="0.25">
      <c r="A92" s="239"/>
      <c r="B92" s="240"/>
      <c r="C92" s="655" t="s">
        <v>123</v>
      </c>
      <c r="D92" s="655"/>
      <c r="E92" s="655"/>
      <c r="F92" s="655"/>
      <c r="G92" s="655"/>
      <c r="H92" s="241" t="s">
        <v>124</v>
      </c>
      <c r="I92" s="242"/>
      <c r="J92" s="242"/>
      <c r="K92" s="329">
        <v>7.672409</v>
      </c>
      <c r="L92" s="244"/>
      <c r="M92" s="242"/>
      <c r="N92" s="244"/>
      <c r="O92" s="242"/>
      <c r="P92" s="245">
        <v>4553.68</v>
      </c>
      <c r="GO92" s="226"/>
      <c r="GP92" s="235"/>
      <c r="GQ92" s="235"/>
      <c r="GR92" s="235"/>
      <c r="GS92" s="235"/>
      <c r="GT92" s="235"/>
      <c r="GW92" s="451" t="s">
        <v>123</v>
      </c>
      <c r="GX92" s="451"/>
      <c r="GY92" s="451"/>
      <c r="GZ92" s="235"/>
      <c r="HA92" s="451"/>
      <c r="HB92" s="235"/>
      <c r="HC92" s="267"/>
      <c r="HR92" s="451"/>
      <c r="HS92" s="451"/>
    </row>
    <row r="93" spans="1:227" s="76" customFormat="1" ht="15" x14ac:dyDescent="0.25">
      <c r="A93" s="246"/>
      <c r="B93" s="240" t="s">
        <v>649</v>
      </c>
      <c r="C93" s="655" t="s">
        <v>650</v>
      </c>
      <c r="D93" s="655"/>
      <c r="E93" s="655"/>
      <c r="F93" s="655"/>
      <c r="G93" s="655"/>
      <c r="H93" s="241" t="s">
        <v>137</v>
      </c>
      <c r="I93" s="251">
        <v>0.66</v>
      </c>
      <c r="J93" s="242"/>
      <c r="K93" s="329">
        <v>0.14724599999999999</v>
      </c>
      <c r="L93" s="330">
        <v>1933</v>
      </c>
      <c r="M93" s="257">
        <v>1.27</v>
      </c>
      <c r="N93" s="250">
        <v>2454.91</v>
      </c>
      <c r="O93" s="242"/>
      <c r="P93" s="245">
        <v>361.48</v>
      </c>
      <c r="Q93" s="252"/>
      <c r="R93" s="252"/>
      <c r="GO93" s="226"/>
      <c r="GP93" s="235"/>
      <c r="GQ93" s="235"/>
      <c r="GR93" s="235"/>
      <c r="GS93" s="235"/>
      <c r="GT93" s="235"/>
      <c r="GW93" s="451"/>
      <c r="GX93" s="451" t="s">
        <v>650</v>
      </c>
      <c r="GY93" s="451"/>
      <c r="GZ93" s="235"/>
      <c r="HA93" s="451"/>
      <c r="HB93" s="235"/>
      <c r="HC93" s="267"/>
      <c r="HR93" s="451"/>
      <c r="HS93" s="451"/>
    </row>
    <row r="94" spans="1:227" s="76" customFormat="1" ht="15" x14ac:dyDescent="0.25">
      <c r="A94" s="254"/>
      <c r="B94" s="240" t="s">
        <v>125</v>
      </c>
      <c r="C94" s="655" t="s">
        <v>126</v>
      </c>
      <c r="D94" s="655"/>
      <c r="E94" s="655"/>
      <c r="F94" s="655"/>
      <c r="G94" s="655"/>
      <c r="H94" s="241" t="s">
        <v>124</v>
      </c>
      <c r="I94" s="251">
        <v>0.66</v>
      </c>
      <c r="J94" s="242"/>
      <c r="K94" s="329">
        <v>0.14724599999999999</v>
      </c>
      <c r="L94" s="244"/>
      <c r="M94" s="242"/>
      <c r="N94" s="255">
        <v>474.97</v>
      </c>
      <c r="O94" s="251">
        <v>1.25</v>
      </c>
      <c r="P94" s="258">
        <v>87.42</v>
      </c>
      <c r="GO94" s="226"/>
      <c r="GP94" s="235"/>
      <c r="GQ94" s="235"/>
      <c r="GR94" s="235"/>
      <c r="GS94" s="235"/>
      <c r="GT94" s="235"/>
      <c r="GW94" s="451"/>
      <c r="GX94" s="451"/>
      <c r="GY94" s="451" t="s">
        <v>126</v>
      </c>
      <c r="GZ94" s="235"/>
      <c r="HA94" s="451"/>
      <c r="HB94" s="235"/>
      <c r="HC94" s="267"/>
      <c r="HR94" s="451"/>
      <c r="HS94" s="451"/>
    </row>
    <row r="95" spans="1:227" s="76" customFormat="1" ht="15" x14ac:dyDescent="0.25">
      <c r="A95" s="246"/>
      <c r="B95" s="240" t="s">
        <v>138</v>
      </c>
      <c r="C95" s="655" t="s">
        <v>139</v>
      </c>
      <c r="D95" s="655"/>
      <c r="E95" s="655"/>
      <c r="F95" s="655"/>
      <c r="G95" s="655"/>
      <c r="H95" s="241" t="s">
        <v>137</v>
      </c>
      <c r="I95" s="251">
        <v>33.65</v>
      </c>
      <c r="J95" s="242"/>
      <c r="K95" s="329">
        <v>7.5073150000000002</v>
      </c>
      <c r="L95" s="248"/>
      <c r="M95" s="249"/>
      <c r="N95" s="250">
        <v>1577.91</v>
      </c>
      <c r="O95" s="242"/>
      <c r="P95" s="245">
        <v>11845.87</v>
      </c>
      <c r="Q95" s="252"/>
      <c r="R95" s="252"/>
      <c r="GO95" s="226"/>
      <c r="GP95" s="235"/>
      <c r="GQ95" s="235"/>
      <c r="GR95" s="235"/>
      <c r="GS95" s="235"/>
      <c r="GT95" s="235"/>
      <c r="GW95" s="451"/>
      <c r="GX95" s="451" t="s">
        <v>139</v>
      </c>
      <c r="GY95" s="451"/>
      <c r="GZ95" s="235"/>
      <c r="HA95" s="451"/>
      <c r="HB95" s="235"/>
      <c r="HC95" s="267"/>
      <c r="HR95" s="451"/>
      <c r="HS95" s="451"/>
    </row>
    <row r="96" spans="1:227" s="76" customFormat="1" ht="15" x14ac:dyDescent="0.25">
      <c r="A96" s="254"/>
      <c r="B96" s="240" t="s">
        <v>125</v>
      </c>
      <c r="C96" s="655" t="s">
        <v>126</v>
      </c>
      <c r="D96" s="655"/>
      <c r="E96" s="655"/>
      <c r="F96" s="655"/>
      <c r="G96" s="655"/>
      <c r="H96" s="241" t="s">
        <v>124</v>
      </c>
      <c r="I96" s="251">
        <v>33.65</v>
      </c>
      <c r="J96" s="242"/>
      <c r="K96" s="329">
        <v>7.5073150000000002</v>
      </c>
      <c r="L96" s="244"/>
      <c r="M96" s="242"/>
      <c r="N96" s="255">
        <v>474.97</v>
      </c>
      <c r="O96" s="251">
        <v>1.25</v>
      </c>
      <c r="P96" s="245">
        <v>4457.1899999999996</v>
      </c>
      <c r="GO96" s="226"/>
      <c r="GP96" s="235"/>
      <c r="GQ96" s="235"/>
      <c r="GR96" s="235"/>
      <c r="GS96" s="235"/>
      <c r="GT96" s="235"/>
      <c r="GW96" s="451"/>
      <c r="GX96" s="451"/>
      <c r="GY96" s="451" t="s">
        <v>126</v>
      </c>
      <c r="GZ96" s="235"/>
      <c r="HA96" s="451"/>
      <c r="HB96" s="235"/>
      <c r="HC96" s="267"/>
      <c r="HR96" s="451"/>
      <c r="HS96" s="451"/>
    </row>
    <row r="97" spans="1:227" s="76" customFormat="1" ht="33.75" x14ac:dyDescent="0.25">
      <c r="A97" s="246"/>
      <c r="B97" s="240" t="s">
        <v>651</v>
      </c>
      <c r="C97" s="655" t="s">
        <v>652</v>
      </c>
      <c r="D97" s="655"/>
      <c r="E97" s="655"/>
      <c r="F97" s="655"/>
      <c r="G97" s="655"/>
      <c r="H97" s="241" t="s">
        <v>137</v>
      </c>
      <c r="I97" s="251">
        <v>0.08</v>
      </c>
      <c r="J97" s="242"/>
      <c r="K97" s="329">
        <v>1.7847999999999999E-2</v>
      </c>
      <c r="L97" s="248"/>
      <c r="M97" s="249"/>
      <c r="N97" s="250">
        <v>1591.13</v>
      </c>
      <c r="O97" s="242"/>
      <c r="P97" s="245">
        <v>28.4</v>
      </c>
      <c r="Q97" s="252"/>
      <c r="R97" s="252"/>
      <c r="GO97" s="226"/>
      <c r="GP97" s="235"/>
      <c r="GQ97" s="235"/>
      <c r="GR97" s="235"/>
      <c r="GS97" s="235"/>
      <c r="GT97" s="235"/>
      <c r="GW97" s="451"/>
      <c r="GX97" s="451" t="s">
        <v>652</v>
      </c>
      <c r="GY97" s="451"/>
      <c r="GZ97" s="235"/>
      <c r="HA97" s="451"/>
      <c r="HB97" s="235"/>
      <c r="HC97" s="267"/>
      <c r="HR97" s="451"/>
      <c r="HS97" s="451"/>
    </row>
    <row r="98" spans="1:227" s="76" customFormat="1" ht="15" x14ac:dyDescent="0.25">
      <c r="A98" s="254"/>
      <c r="B98" s="240" t="s">
        <v>371</v>
      </c>
      <c r="C98" s="655" t="s">
        <v>372</v>
      </c>
      <c r="D98" s="655"/>
      <c r="E98" s="655"/>
      <c r="F98" s="655"/>
      <c r="G98" s="655"/>
      <c r="H98" s="241" t="s">
        <v>124</v>
      </c>
      <c r="I98" s="251">
        <v>0.08</v>
      </c>
      <c r="J98" s="242"/>
      <c r="K98" s="329">
        <v>1.7847999999999999E-2</v>
      </c>
      <c r="L98" s="244"/>
      <c r="M98" s="242"/>
      <c r="N98" s="255">
        <v>406.36</v>
      </c>
      <c r="O98" s="251">
        <v>1.25</v>
      </c>
      <c r="P98" s="258">
        <v>9.07</v>
      </c>
      <c r="GO98" s="226"/>
      <c r="GP98" s="235"/>
      <c r="GQ98" s="235"/>
      <c r="GR98" s="235"/>
      <c r="GS98" s="235"/>
      <c r="GT98" s="235"/>
      <c r="GW98" s="451"/>
      <c r="GX98" s="451"/>
      <c r="GY98" s="451" t="s">
        <v>372</v>
      </c>
      <c r="GZ98" s="235"/>
      <c r="HA98" s="451"/>
      <c r="HB98" s="235"/>
      <c r="HC98" s="267"/>
      <c r="HR98" s="451"/>
      <c r="HS98" s="451"/>
    </row>
    <row r="99" spans="1:227" s="76" customFormat="1" ht="15" x14ac:dyDescent="0.25">
      <c r="A99" s="239"/>
      <c r="B99" s="240" t="s">
        <v>101</v>
      </c>
      <c r="C99" s="655" t="s">
        <v>135</v>
      </c>
      <c r="D99" s="655"/>
      <c r="E99" s="655"/>
      <c r="F99" s="655"/>
      <c r="G99" s="655"/>
      <c r="H99" s="241"/>
      <c r="I99" s="242"/>
      <c r="J99" s="242"/>
      <c r="K99" s="242"/>
      <c r="L99" s="244"/>
      <c r="M99" s="242"/>
      <c r="N99" s="244"/>
      <c r="O99" s="242"/>
      <c r="P99" s="258">
        <v>398.77</v>
      </c>
      <c r="GO99" s="226"/>
      <c r="GP99" s="235"/>
      <c r="GQ99" s="235"/>
      <c r="GR99" s="235"/>
      <c r="GS99" s="235"/>
      <c r="GT99" s="235"/>
      <c r="GW99" s="451" t="s">
        <v>135</v>
      </c>
      <c r="GX99" s="451"/>
      <c r="GY99" s="451"/>
      <c r="GZ99" s="235"/>
      <c r="HA99" s="451"/>
      <c r="HB99" s="235"/>
      <c r="HC99" s="267"/>
      <c r="HR99" s="451"/>
      <c r="HS99" s="451"/>
    </row>
    <row r="100" spans="1:227" s="76" customFormat="1" ht="15" x14ac:dyDescent="0.25">
      <c r="A100" s="246"/>
      <c r="B100" s="240" t="s">
        <v>675</v>
      </c>
      <c r="C100" s="655" t="s">
        <v>676</v>
      </c>
      <c r="D100" s="655"/>
      <c r="E100" s="655"/>
      <c r="F100" s="655"/>
      <c r="G100" s="655"/>
      <c r="H100" s="241" t="s">
        <v>347</v>
      </c>
      <c r="I100" s="251">
        <v>1.18</v>
      </c>
      <c r="J100" s="242"/>
      <c r="K100" s="329">
        <v>0.26325799999999999</v>
      </c>
      <c r="L100" s="256">
        <v>565.20000000000005</v>
      </c>
      <c r="M100" s="257">
        <v>2.68</v>
      </c>
      <c r="N100" s="250">
        <v>1514.74</v>
      </c>
      <c r="O100" s="242"/>
      <c r="P100" s="245">
        <v>398.77</v>
      </c>
      <c r="Q100" s="252"/>
      <c r="R100" s="252"/>
      <c r="GO100" s="226"/>
      <c r="GP100" s="235"/>
      <c r="GQ100" s="235"/>
      <c r="GR100" s="235"/>
      <c r="GS100" s="235"/>
      <c r="GT100" s="235"/>
      <c r="GW100" s="451"/>
      <c r="GX100" s="451" t="s">
        <v>676</v>
      </c>
      <c r="GY100" s="451"/>
      <c r="GZ100" s="235"/>
      <c r="HA100" s="451"/>
      <c r="HB100" s="235"/>
      <c r="HC100" s="267"/>
      <c r="HR100" s="451"/>
      <c r="HS100" s="451"/>
    </row>
    <row r="101" spans="1:227" s="76" customFormat="1" ht="15" x14ac:dyDescent="0.25">
      <c r="A101" s="259" t="s">
        <v>659</v>
      </c>
      <c r="B101" s="260" t="s">
        <v>677</v>
      </c>
      <c r="C101" s="656" t="s">
        <v>678</v>
      </c>
      <c r="D101" s="656"/>
      <c r="E101" s="656"/>
      <c r="F101" s="656"/>
      <c r="G101" s="656"/>
      <c r="H101" s="261" t="s">
        <v>347</v>
      </c>
      <c r="I101" s="510">
        <v>0</v>
      </c>
      <c r="J101" s="265"/>
      <c r="K101" s="510">
        <v>0</v>
      </c>
      <c r="L101" s="264"/>
      <c r="M101" s="265"/>
      <c r="N101" s="264"/>
      <c r="O101" s="265"/>
      <c r="P101" s="266"/>
      <c r="GO101" s="226"/>
      <c r="GP101" s="235"/>
      <c r="GQ101" s="235"/>
      <c r="GR101" s="235"/>
      <c r="GS101" s="235"/>
      <c r="GT101" s="235"/>
      <c r="GW101" s="451"/>
      <c r="GX101" s="451"/>
      <c r="GY101" s="451"/>
      <c r="GZ101" s="235"/>
      <c r="HA101" s="451"/>
      <c r="HB101" s="235"/>
      <c r="HC101" s="267" t="s">
        <v>678</v>
      </c>
      <c r="HR101" s="451"/>
      <c r="HS101" s="451"/>
    </row>
    <row r="102" spans="1:227" s="76" customFormat="1" ht="15" x14ac:dyDescent="0.25">
      <c r="A102" s="268"/>
      <c r="B102" s="237"/>
      <c r="C102" s="654" t="s">
        <v>95</v>
      </c>
      <c r="D102" s="654"/>
      <c r="E102" s="654"/>
      <c r="F102" s="654"/>
      <c r="G102" s="654"/>
      <c r="H102" s="229"/>
      <c r="I102" s="230"/>
      <c r="J102" s="230"/>
      <c r="K102" s="230"/>
      <c r="L102" s="232"/>
      <c r="M102" s="230"/>
      <c r="N102" s="269"/>
      <c r="O102" s="230"/>
      <c r="P102" s="270">
        <v>29200.46</v>
      </c>
      <c r="Q102" s="252"/>
      <c r="R102" s="252"/>
      <c r="GO102" s="226"/>
      <c r="GP102" s="235"/>
      <c r="GQ102" s="235"/>
      <c r="GR102" s="235"/>
      <c r="GS102" s="235"/>
      <c r="GT102" s="235"/>
      <c r="GW102" s="451"/>
      <c r="GX102" s="451"/>
      <c r="GY102" s="451"/>
      <c r="GZ102" s="235" t="s">
        <v>95</v>
      </c>
      <c r="HA102" s="451"/>
      <c r="HB102" s="235"/>
      <c r="HC102" s="267"/>
      <c r="HR102" s="451"/>
      <c r="HS102" s="451"/>
    </row>
    <row r="103" spans="1:227" s="76" customFormat="1" ht="56.25" x14ac:dyDescent="0.25">
      <c r="A103" s="254" t="s">
        <v>164</v>
      </c>
      <c r="B103" s="240" t="s">
        <v>730</v>
      </c>
      <c r="C103" s="655" t="s">
        <v>514</v>
      </c>
      <c r="D103" s="655"/>
      <c r="E103" s="655"/>
      <c r="F103" s="655"/>
      <c r="G103" s="655"/>
      <c r="H103" s="241" t="s">
        <v>515</v>
      </c>
      <c r="I103" s="242"/>
      <c r="J103" s="242"/>
      <c r="K103" s="324">
        <v>0.39489999999999997</v>
      </c>
      <c r="L103" s="244"/>
      <c r="M103" s="242"/>
      <c r="N103" s="255">
        <v>347.1</v>
      </c>
      <c r="O103" s="243">
        <v>-1</v>
      </c>
      <c r="P103" s="258">
        <v>-137.07</v>
      </c>
      <c r="GO103" s="226"/>
      <c r="GP103" s="235"/>
      <c r="GQ103" s="235"/>
      <c r="GR103" s="235"/>
      <c r="GS103" s="235"/>
      <c r="GT103" s="235"/>
      <c r="GW103" s="451"/>
      <c r="GX103" s="451"/>
      <c r="GY103" s="451"/>
      <c r="GZ103" s="235"/>
      <c r="HA103" s="451"/>
      <c r="HB103" s="235"/>
      <c r="HC103" s="267"/>
      <c r="HR103" s="451"/>
      <c r="HS103" s="451" t="s">
        <v>514</v>
      </c>
    </row>
    <row r="104" spans="1:227" s="76" customFormat="1" ht="56.25" x14ac:dyDescent="0.25">
      <c r="A104" s="254" t="s">
        <v>731</v>
      </c>
      <c r="B104" s="240" t="s">
        <v>732</v>
      </c>
      <c r="C104" s="655" t="s">
        <v>517</v>
      </c>
      <c r="D104" s="655"/>
      <c r="E104" s="655"/>
      <c r="F104" s="655"/>
      <c r="G104" s="655"/>
      <c r="H104" s="241" t="s">
        <v>515</v>
      </c>
      <c r="I104" s="242"/>
      <c r="J104" s="242"/>
      <c r="K104" s="324">
        <v>0.39489999999999997</v>
      </c>
      <c r="L104" s="244"/>
      <c r="M104" s="242"/>
      <c r="N104" s="255">
        <v>553.01</v>
      </c>
      <c r="O104" s="242"/>
      <c r="P104" s="258">
        <v>218.38</v>
      </c>
      <c r="GO104" s="226"/>
      <c r="GP104" s="235"/>
      <c r="GQ104" s="235"/>
      <c r="GR104" s="235"/>
      <c r="GS104" s="235"/>
      <c r="GT104" s="235"/>
      <c r="GW104" s="451"/>
      <c r="GX104" s="451"/>
      <c r="GY104" s="451"/>
      <c r="GZ104" s="235"/>
      <c r="HA104" s="451"/>
      <c r="HB104" s="235"/>
      <c r="HC104" s="267"/>
      <c r="HR104" s="451"/>
      <c r="HS104" s="451" t="s">
        <v>517</v>
      </c>
    </row>
    <row r="105" spans="1:227" s="76" customFormat="1" ht="15" x14ac:dyDescent="0.25">
      <c r="A105" s="254"/>
      <c r="B105" s="240"/>
      <c r="C105" s="655" t="s">
        <v>96</v>
      </c>
      <c r="D105" s="655"/>
      <c r="E105" s="655"/>
      <c r="F105" s="655"/>
      <c r="G105" s="655"/>
      <c r="H105" s="241"/>
      <c r="I105" s="242"/>
      <c r="J105" s="242"/>
      <c r="K105" s="242"/>
      <c r="L105" s="244"/>
      <c r="M105" s="242"/>
      <c r="N105" s="244"/>
      <c r="O105" s="242"/>
      <c r="P105" s="245">
        <v>16565.939999999999</v>
      </c>
      <c r="GO105" s="226"/>
      <c r="GP105" s="235"/>
      <c r="GQ105" s="235"/>
      <c r="GR105" s="235"/>
      <c r="GS105" s="235"/>
      <c r="GT105" s="235"/>
      <c r="GW105" s="451"/>
      <c r="GX105" s="451"/>
      <c r="GY105" s="451"/>
      <c r="GZ105" s="235"/>
      <c r="HA105" s="451" t="s">
        <v>96</v>
      </c>
      <c r="HB105" s="235"/>
      <c r="HC105" s="267"/>
      <c r="HR105" s="451"/>
      <c r="HS105" s="451"/>
    </row>
    <row r="106" spans="1:227" s="76" customFormat="1" ht="15" x14ac:dyDescent="0.25">
      <c r="A106" s="254"/>
      <c r="B106" s="240" t="s">
        <v>662</v>
      </c>
      <c r="C106" s="655" t="s">
        <v>663</v>
      </c>
      <c r="D106" s="655"/>
      <c r="E106" s="655"/>
      <c r="F106" s="655"/>
      <c r="G106" s="655"/>
      <c r="H106" s="241" t="s">
        <v>97</v>
      </c>
      <c r="I106" s="243">
        <v>147</v>
      </c>
      <c r="J106" s="242"/>
      <c r="K106" s="243">
        <v>147</v>
      </c>
      <c r="L106" s="244"/>
      <c r="M106" s="242"/>
      <c r="N106" s="244"/>
      <c r="O106" s="242"/>
      <c r="P106" s="245">
        <v>24351.93</v>
      </c>
      <c r="GO106" s="226"/>
      <c r="GP106" s="235"/>
      <c r="GQ106" s="235"/>
      <c r="GR106" s="235"/>
      <c r="GS106" s="235"/>
      <c r="GT106" s="235"/>
      <c r="GW106" s="451"/>
      <c r="GX106" s="451"/>
      <c r="GY106" s="451"/>
      <c r="GZ106" s="235"/>
      <c r="HA106" s="451" t="s">
        <v>663</v>
      </c>
      <c r="HB106" s="235"/>
      <c r="HC106" s="267"/>
      <c r="HR106" s="451"/>
      <c r="HS106" s="451"/>
    </row>
    <row r="107" spans="1:227" s="76" customFormat="1" ht="15" x14ac:dyDescent="0.25">
      <c r="A107" s="254"/>
      <c r="B107" s="240" t="s">
        <v>664</v>
      </c>
      <c r="C107" s="655" t="s">
        <v>665</v>
      </c>
      <c r="D107" s="655"/>
      <c r="E107" s="655"/>
      <c r="F107" s="655"/>
      <c r="G107" s="655"/>
      <c r="H107" s="241" t="s">
        <v>97</v>
      </c>
      <c r="I107" s="243">
        <v>134</v>
      </c>
      <c r="J107" s="242"/>
      <c r="K107" s="243">
        <v>134</v>
      </c>
      <c r="L107" s="244"/>
      <c r="M107" s="242"/>
      <c r="N107" s="244"/>
      <c r="O107" s="242"/>
      <c r="P107" s="245">
        <v>22198.36</v>
      </c>
      <c r="GO107" s="226"/>
      <c r="GP107" s="235"/>
      <c r="GQ107" s="235"/>
      <c r="GR107" s="235"/>
      <c r="GS107" s="235"/>
      <c r="GT107" s="235"/>
      <c r="GW107" s="451"/>
      <c r="GX107" s="451"/>
      <c r="GY107" s="451"/>
      <c r="GZ107" s="235"/>
      <c r="HA107" s="451" t="s">
        <v>665</v>
      </c>
      <c r="HB107" s="235"/>
      <c r="HC107" s="267"/>
      <c r="HR107" s="451"/>
      <c r="HS107" s="451"/>
    </row>
    <row r="108" spans="1:227" s="76" customFormat="1" ht="15" x14ac:dyDescent="0.25">
      <c r="A108" s="271"/>
      <c r="B108" s="272"/>
      <c r="C108" s="654" t="s">
        <v>98</v>
      </c>
      <c r="D108" s="654"/>
      <c r="E108" s="654"/>
      <c r="F108" s="654"/>
      <c r="G108" s="654"/>
      <c r="H108" s="229"/>
      <c r="I108" s="230"/>
      <c r="J108" s="230"/>
      <c r="K108" s="230"/>
      <c r="L108" s="232"/>
      <c r="M108" s="230"/>
      <c r="N108" s="269">
        <v>339901.66</v>
      </c>
      <c r="O108" s="230"/>
      <c r="P108" s="270">
        <v>75832.06</v>
      </c>
      <c r="GO108" s="226"/>
      <c r="GP108" s="235"/>
      <c r="GQ108" s="235"/>
      <c r="GR108" s="235"/>
      <c r="GS108" s="235"/>
      <c r="GT108" s="235"/>
      <c r="GW108" s="451"/>
      <c r="GX108" s="451"/>
      <c r="GY108" s="451"/>
      <c r="GZ108" s="235"/>
      <c r="HA108" s="451"/>
      <c r="HB108" s="235" t="s">
        <v>98</v>
      </c>
      <c r="HC108" s="267"/>
      <c r="HR108" s="451"/>
      <c r="HS108" s="451"/>
    </row>
    <row r="109" spans="1:227" s="76" customFormat="1" ht="101.25" x14ac:dyDescent="0.25">
      <c r="A109" s="227" t="s">
        <v>103</v>
      </c>
      <c r="B109" s="456" t="s">
        <v>749</v>
      </c>
      <c r="C109" s="651" t="s">
        <v>748</v>
      </c>
      <c r="D109" s="651"/>
      <c r="E109" s="651"/>
      <c r="F109" s="651"/>
      <c r="G109" s="651"/>
      <c r="H109" s="229" t="s">
        <v>347</v>
      </c>
      <c r="I109" s="230">
        <v>22.31</v>
      </c>
      <c r="J109" s="231">
        <v>1</v>
      </c>
      <c r="K109" s="321">
        <v>22.31</v>
      </c>
      <c r="L109" s="232"/>
      <c r="M109" s="230"/>
      <c r="N109" s="334">
        <v>14236.84</v>
      </c>
      <c r="O109" s="230"/>
      <c r="P109" s="270">
        <v>337164.42</v>
      </c>
      <c r="GO109" s="226"/>
      <c r="GP109" s="235" t="s">
        <v>748</v>
      </c>
      <c r="GQ109" s="235" t="s">
        <v>52</v>
      </c>
      <c r="GR109" s="235" t="s">
        <v>52</v>
      </c>
      <c r="GS109" s="235" t="s">
        <v>52</v>
      </c>
      <c r="GT109" s="235" t="s">
        <v>52</v>
      </c>
      <c r="GW109" s="451"/>
      <c r="GX109" s="451"/>
      <c r="GY109" s="451"/>
      <c r="GZ109" s="235"/>
      <c r="HA109" s="451"/>
      <c r="HB109" s="235"/>
      <c r="HC109" s="267"/>
      <c r="HR109" s="451"/>
      <c r="HS109" s="451"/>
    </row>
    <row r="110" spans="1:227" s="76" customFormat="1" ht="15" x14ac:dyDescent="0.25">
      <c r="A110" s="271"/>
      <c r="B110" s="272"/>
      <c r="C110" s="652" t="s">
        <v>668</v>
      </c>
      <c r="D110" s="652"/>
      <c r="E110" s="652"/>
      <c r="F110" s="652"/>
      <c r="G110" s="652"/>
      <c r="H110" s="652"/>
      <c r="I110" s="652"/>
      <c r="J110" s="652"/>
      <c r="K110" s="652"/>
      <c r="L110" s="652"/>
      <c r="M110" s="652"/>
      <c r="N110" s="652"/>
      <c r="O110" s="652"/>
      <c r="P110" s="653"/>
      <c r="GO110" s="226"/>
      <c r="GP110" s="235"/>
      <c r="GQ110" s="235"/>
      <c r="GR110" s="235"/>
      <c r="GS110" s="235"/>
      <c r="GT110" s="235"/>
      <c r="GW110" s="451"/>
      <c r="GX110" s="451"/>
      <c r="GY110" s="451"/>
      <c r="GZ110" s="235"/>
      <c r="HA110" s="451"/>
      <c r="HB110" s="235"/>
      <c r="HC110" s="267"/>
      <c r="HD110" s="455" t="s">
        <v>668</v>
      </c>
      <c r="HE110" s="455" t="s">
        <v>52</v>
      </c>
      <c r="HF110" s="455" t="s">
        <v>52</v>
      </c>
      <c r="HG110" s="455" t="s">
        <v>52</v>
      </c>
      <c r="HH110" s="455" t="s">
        <v>52</v>
      </c>
      <c r="HI110" s="455" t="s">
        <v>52</v>
      </c>
      <c r="HJ110" s="455" t="s">
        <v>52</v>
      </c>
      <c r="HK110" s="455" t="s">
        <v>52</v>
      </c>
      <c r="HL110" s="455" t="s">
        <v>52</v>
      </c>
      <c r="HM110" s="455" t="s">
        <v>52</v>
      </c>
      <c r="HN110" s="455" t="s">
        <v>52</v>
      </c>
      <c r="HO110" s="455" t="s">
        <v>52</v>
      </c>
      <c r="HP110" s="455" t="s">
        <v>52</v>
      </c>
      <c r="HQ110" s="455" t="s">
        <v>52</v>
      </c>
      <c r="HR110" s="451"/>
      <c r="HS110" s="451"/>
    </row>
    <row r="111" spans="1:227" s="76" customFormat="1" ht="15" x14ac:dyDescent="0.25">
      <c r="A111" s="322"/>
      <c r="B111" s="458"/>
      <c r="C111" s="652" t="s">
        <v>679</v>
      </c>
      <c r="D111" s="652"/>
      <c r="E111" s="652"/>
      <c r="F111" s="652"/>
      <c r="G111" s="652"/>
      <c r="H111" s="652"/>
      <c r="I111" s="652"/>
      <c r="J111" s="652"/>
      <c r="K111" s="652"/>
      <c r="L111" s="652"/>
      <c r="M111" s="652"/>
      <c r="N111" s="652"/>
      <c r="O111" s="652"/>
      <c r="P111" s="653"/>
      <c r="GO111" s="226"/>
      <c r="GP111" s="235"/>
      <c r="GQ111" s="235"/>
      <c r="GR111" s="235"/>
      <c r="GS111" s="235"/>
      <c r="GT111" s="235"/>
      <c r="GU111" s="455" t="s">
        <v>679</v>
      </c>
      <c r="GW111" s="451"/>
      <c r="GX111" s="451"/>
      <c r="GY111" s="451"/>
      <c r="GZ111" s="235"/>
      <c r="HA111" s="451"/>
      <c r="HB111" s="235"/>
      <c r="HC111" s="267"/>
      <c r="HR111" s="451"/>
      <c r="HS111" s="451"/>
    </row>
    <row r="112" spans="1:227" s="76" customFormat="1" ht="22.5" x14ac:dyDescent="0.25">
      <c r="A112" s="254" t="s">
        <v>103</v>
      </c>
      <c r="B112" s="240" t="s">
        <v>747</v>
      </c>
      <c r="C112" s="655" t="s">
        <v>746</v>
      </c>
      <c r="D112" s="655"/>
      <c r="E112" s="655"/>
      <c r="F112" s="655"/>
      <c r="G112" s="655"/>
      <c r="H112" s="241" t="s">
        <v>347</v>
      </c>
      <c r="I112" s="251">
        <v>22.31</v>
      </c>
      <c r="J112" s="242"/>
      <c r="K112" s="251">
        <v>22.31</v>
      </c>
      <c r="L112" s="250">
        <v>12488.46</v>
      </c>
      <c r="M112" s="251">
        <v>1.1399999999999999</v>
      </c>
      <c r="N112" s="250">
        <v>14236.84</v>
      </c>
      <c r="O112" s="242"/>
      <c r="P112" s="245">
        <v>317623.90000000002</v>
      </c>
      <c r="GO112" s="226"/>
      <c r="GP112" s="235"/>
      <c r="GQ112" s="235"/>
      <c r="GR112" s="235"/>
      <c r="GS112" s="235"/>
      <c r="GT112" s="235"/>
      <c r="GW112" s="451"/>
      <c r="GX112" s="451"/>
      <c r="GY112" s="451"/>
      <c r="GZ112" s="235"/>
      <c r="HA112" s="451"/>
      <c r="HB112" s="235"/>
      <c r="HC112" s="267"/>
      <c r="HR112" s="451" t="s">
        <v>746</v>
      </c>
      <c r="HS112" s="451"/>
    </row>
    <row r="113" spans="1:227" s="76" customFormat="1" ht="56.25" x14ac:dyDescent="0.25">
      <c r="A113" s="254" t="s">
        <v>165</v>
      </c>
      <c r="B113" s="240" t="s">
        <v>745</v>
      </c>
      <c r="C113" s="655" t="s">
        <v>733</v>
      </c>
      <c r="D113" s="655"/>
      <c r="E113" s="655"/>
      <c r="F113" s="655"/>
      <c r="G113" s="655"/>
      <c r="H113" s="241" t="s">
        <v>515</v>
      </c>
      <c r="I113" s="242"/>
      <c r="J113" s="242"/>
      <c r="K113" s="253">
        <v>49.082000000000001</v>
      </c>
      <c r="L113" s="244"/>
      <c r="M113" s="242"/>
      <c r="N113" s="255">
        <v>582.14</v>
      </c>
      <c r="O113" s="243">
        <v>-1</v>
      </c>
      <c r="P113" s="245">
        <v>-28572.6</v>
      </c>
      <c r="GO113" s="226"/>
      <c r="GP113" s="235"/>
      <c r="GQ113" s="235"/>
      <c r="GR113" s="235"/>
      <c r="GS113" s="235"/>
      <c r="GT113" s="235"/>
      <c r="GW113" s="451"/>
      <c r="GX113" s="451"/>
      <c r="GY113" s="451"/>
      <c r="GZ113" s="235"/>
      <c r="HA113" s="451"/>
      <c r="HB113" s="235"/>
      <c r="HC113" s="267"/>
      <c r="HR113" s="451"/>
      <c r="HS113" s="451" t="s">
        <v>733</v>
      </c>
    </row>
    <row r="114" spans="1:227" s="76" customFormat="1" ht="56.25" x14ac:dyDescent="0.25">
      <c r="A114" s="254" t="s">
        <v>246</v>
      </c>
      <c r="B114" s="240" t="s">
        <v>744</v>
      </c>
      <c r="C114" s="655" t="s">
        <v>734</v>
      </c>
      <c r="D114" s="655"/>
      <c r="E114" s="655"/>
      <c r="F114" s="655"/>
      <c r="G114" s="655"/>
      <c r="H114" s="241" t="s">
        <v>515</v>
      </c>
      <c r="I114" s="242"/>
      <c r="J114" s="242"/>
      <c r="K114" s="253">
        <v>49.082000000000001</v>
      </c>
      <c r="L114" s="244"/>
      <c r="M114" s="242"/>
      <c r="N114" s="255">
        <v>980.26</v>
      </c>
      <c r="O114" s="242"/>
      <c r="P114" s="245">
        <v>48113.120000000003</v>
      </c>
      <c r="GO114" s="226"/>
      <c r="GP114" s="235"/>
      <c r="GQ114" s="235"/>
      <c r="GR114" s="235"/>
      <c r="GS114" s="235"/>
      <c r="GT114" s="235"/>
      <c r="GW114" s="451"/>
      <c r="GX114" s="451"/>
      <c r="GY114" s="451"/>
      <c r="GZ114" s="235"/>
      <c r="HA114" s="451"/>
      <c r="HB114" s="235"/>
      <c r="HC114" s="267"/>
      <c r="HR114" s="451"/>
      <c r="HS114" s="451" t="s">
        <v>734</v>
      </c>
    </row>
    <row r="115" spans="1:227" s="76" customFormat="1" ht="15" x14ac:dyDescent="0.25">
      <c r="A115" s="271"/>
      <c r="B115" s="272"/>
      <c r="C115" s="654" t="s">
        <v>98</v>
      </c>
      <c r="D115" s="654"/>
      <c r="E115" s="654"/>
      <c r="F115" s="654"/>
      <c r="G115" s="654"/>
      <c r="H115" s="229"/>
      <c r="I115" s="230"/>
      <c r="J115" s="230"/>
      <c r="K115" s="230"/>
      <c r="L115" s="232"/>
      <c r="M115" s="230"/>
      <c r="N115" s="232"/>
      <c r="O115" s="230"/>
      <c r="P115" s="270">
        <v>337164.42</v>
      </c>
      <c r="GO115" s="226"/>
      <c r="GP115" s="235"/>
      <c r="GQ115" s="235"/>
      <c r="GR115" s="235"/>
      <c r="GS115" s="235"/>
      <c r="GT115" s="235"/>
      <c r="GW115" s="451"/>
      <c r="GX115" s="451"/>
      <c r="GY115" s="451"/>
      <c r="GZ115" s="235"/>
      <c r="HA115" s="451"/>
      <c r="HB115" s="235" t="s">
        <v>98</v>
      </c>
      <c r="HC115" s="267"/>
      <c r="HR115" s="451"/>
      <c r="HS115" s="451"/>
    </row>
    <row r="116" spans="1:227" s="76" customFormat="1" ht="56.25" x14ac:dyDescent="0.25">
      <c r="A116" s="227" t="s">
        <v>104</v>
      </c>
      <c r="B116" s="456" t="s">
        <v>680</v>
      </c>
      <c r="C116" s="651" t="s">
        <v>681</v>
      </c>
      <c r="D116" s="651"/>
      <c r="E116" s="651"/>
      <c r="F116" s="651"/>
      <c r="G116" s="651"/>
      <c r="H116" s="229" t="s">
        <v>682</v>
      </c>
      <c r="I116" s="230">
        <v>0.38500000000000001</v>
      </c>
      <c r="J116" s="231">
        <v>1</v>
      </c>
      <c r="K116" s="337">
        <v>0.38500000000000001</v>
      </c>
      <c r="L116" s="232"/>
      <c r="M116" s="230"/>
      <c r="N116" s="233"/>
      <c r="O116" s="230"/>
      <c r="P116" s="234"/>
      <c r="GO116" s="226"/>
      <c r="GP116" s="235" t="s">
        <v>681</v>
      </c>
      <c r="GQ116" s="235" t="s">
        <v>52</v>
      </c>
      <c r="GR116" s="235" t="s">
        <v>52</v>
      </c>
      <c r="GS116" s="235" t="s">
        <v>52</v>
      </c>
      <c r="GT116" s="235" t="s">
        <v>52</v>
      </c>
      <c r="GW116" s="451"/>
      <c r="GX116" s="451"/>
      <c r="GY116" s="451"/>
      <c r="GZ116" s="235"/>
      <c r="HA116" s="451"/>
      <c r="HB116" s="235"/>
      <c r="HC116" s="267"/>
      <c r="HR116" s="451"/>
      <c r="HS116" s="451"/>
    </row>
    <row r="117" spans="1:227" s="76" customFormat="1" ht="15" x14ac:dyDescent="0.25">
      <c r="A117" s="322"/>
      <c r="B117" s="458"/>
      <c r="C117" s="652" t="s">
        <v>683</v>
      </c>
      <c r="D117" s="652"/>
      <c r="E117" s="652"/>
      <c r="F117" s="652"/>
      <c r="G117" s="652"/>
      <c r="H117" s="652"/>
      <c r="I117" s="652"/>
      <c r="J117" s="652"/>
      <c r="K117" s="652"/>
      <c r="L117" s="652"/>
      <c r="M117" s="652"/>
      <c r="N117" s="652"/>
      <c r="O117" s="652"/>
      <c r="P117" s="653"/>
      <c r="GO117" s="226"/>
      <c r="GP117" s="235"/>
      <c r="GQ117" s="235"/>
      <c r="GR117" s="235"/>
      <c r="GS117" s="235"/>
      <c r="GT117" s="235"/>
      <c r="GU117" s="455" t="s">
        <v>683</v>
      </c>
      <c r="GW117" s="451"/>
      <c r="GX117" s="451"/>
      <c r="GY117" s="451"/>
      <c r="GZ117" s="235"/>
      <c r="HA117" s="451"/>
      <c r="HB117" s="235"/>
      <c r="HC117" s="267"/>
      <c r="HR117" s="451"/>
      <c r="HS117" s="451"/>
    </row>
    <row r="118" spans="1:227" s="76" customFormat="1" ht="22.5" x14ac:dyDescent="0.25">
      <c r="A118" s="236"/>
      <c r="B118" s="237" t="s">
        <v>266</v>
      </c>
      <c r="C118" s="663" t="s">
        <v>155</v>
      </c>
      <c r="D118" s="663"/>
      <c r="E118" s="663"/>
      <c r="F118" s="663"/>
      <c r="G118" s="663"/>
      <c r="H118" s="663"/>
      <c r="I118" s="663"/>
      <c r="J118" s="663"/>
      <c r="K118" s="663"/>
      <c r="L118" s="663"/>
      <c r="M118" s="663"/>
      <c r="N118" s="663"/>
      <c r="O118" s="663"/>
      <c r="P118" s="664"/>
      <c r="GO118" s="226"/>
      <c r="GP118" s="235"/>
      <c r="GQ118" s="235"/>
      <c r="GR118" s="235"/>
      <c r="GS118" s="235"/>
      <c r="GT118" s="235"/>
      <c r="GV118" s="455" t="s">
        <v>155</v>
      </c>
      <c r="GW118" s="451"/>
      <c r="GX118" s="451"/>
      <c r="GY118" s="451"/>
      <c r="GZ118" s="235"/>
      <c r="HA118" s="451"/>
      <c r="HB118" s="235"/>
      <c r="HC118" s="267"/>
      <c r="HR118" s="451"/>
      <c r="HS118" s="451"/>
    </row>
    <row r="119" spans="1:227" s="76" customFormat="1" ht="15" x14ac:dyDescent="0.25">
      <c r="A119" s="239"/>
      <c r="B119" s="240" t="s">
        <v>2</v>
      </c>
      <c r="C119" s="655" t="s">
        <v>128</v>
      </c>
      <c r="D119" s="655"/>
      <c r="E119" s="655"/>
      <c r="F119" s="655"/>
      <c r="G119" s="655"/>
      <c r="H119" s="241" t="s">
        <v>124</v>
      </c>
      <c r="I119" s="242"/>
      <c r="J119" s="242"/>
      <c r="K119" s="324">
        <v>9.3554999999999993</v>
      </c>
      <c r="L119" s="244"/>
      <c r="M119" s="242"/>
      <c r="N119" s="244"/>
      <c r="O119" s="242"/>
      <c r="P119" s="245">
        <v>3641.28</v>
      </c>
      <c r="GO119" s="226"/>
      <c r="GP119" s="235"/>
      <c r="GQ119" s="235"/>
      <c r="GR119" s="235"/>
      <c r="GS119" s="235"/>
      <c r="GT119" s="235"/>
      <c r="GW119" s="451" t="s">
        <v>128</v>
      </c>
      <c r="GX119" s="451"/>
      <c r="GY119" s="451"/>
      <c r="GZ119" s="235"/>
      <c r="HA119" s="451"/>
      <c r="HB119" s="235"/>
      <c r="HC119" s="267"/>
      <c r="HR119" s="451"/>
      <c r="HS119" s="451"/>
    </row>
    <row r="120" spans="1:227" s="76" customFormat="1" ht="15" x14ac:dyDescent="0.25">
      <c r="A120" s="246"/>
      <c r="B120" s="240" t="s">
        <v>684</v>
      </c>
      <c r="C120" s="655" t="s">
        <v>685</v>
      </c>
      <c r="D120" s="655"/>
      <c r="E120" s="655"/>
      <c r="F120" s="655"/>
      <c r="G120" s="655"/>
      <c r="H120" s="241" t="s">
        <v>124</v>
      </c>
      <c r="I120" s="247">
        <v>24.3</v>
      </c>
      <c r="J120" s="242"/>
      <c r="K120" s="324">
        <v>9.3554999999999993</v>
      </c>
      <c r="L120" s="248"/>
      <c r="M120" s="249"/>
      <c r="N120" s="250">
        <v>311.37</v>
      </c>
      <c r="O120" s="251">
        <v>1.25</v>
      </c>
      <c r="P120" s="245">
        <v>3641.28</v>
      </c>
      <c r="Q120" s="252"/>
      <c r="R120" s="252"/>
      <c r="GO120" s="226"/>
      <c r="GP120" s="235"/>
      <c r="GQ120" s="235"/>
      <c r="GR120" s="235"/>
      <c r="GS120" s="235"/>
      <c r="GT120" s="235"/>
      <c r="GW120" s="451"/>
      <c r="GX120" s="451" t="s">
        <v>685</v>
      </c>
      <c r="GY120" s="451"/>
      <c r="GZ120" s="235"/>
      <c r="HA120" s="451"/>
      <c r="HB120" s="235"/>
      <c r="HC120" s="267"/>
      <c r="HR120" s="451"/>
      <c r="HS120" s="451"/>
    </row>
    <row r="121" spans="1:227" s="76" customFormat="1" ht="15" x14ac:dyDescent="0.25">
      <c r="A121" s="239"/>
      <c r="B121" s="240" t="s">
        <v>99</v>
      </c>
      <c r="C121" s="655" t="s">
        <v>122</v>
      </c>
      <c r="D121" s="655"/>
      <c r="E121" s="655"/>
      <c r="F121" s="655"/>
      <c r="G121" s="655"/>
      <c r="H121" s="241"/>
      <c r="I121" s="242"/>
      <c r="J121" s="242"/>
      <c r="K121" s="242"/>
      <c r="L121" s="244"/>
      <c r="M121" s="242"/>
      <c r="N121" s="244"/>
      <c r="O121" s="242"/>
      <c r="P121" s="245">
        <v>1949.62</v>
      </c>
      <c r="GO121" s="226"/>
      <c r="GP121" s="235"/>
      <c r="GQ121" s="235"/>
      <c r="GR121" s="235"/>
      <c r="GS121" s="235"/>
      <c r="GT121" s="235"/>
      <c r="GW121" s="451" t="s">
        <v>122</v>
      </c>
      <c r="GX121" s="451"/>
      <c r="GY121" s="451"/>
      <c r="GZ121" s="235"/>
      <c r="HA121" s="451"/>
      <c r="HB121" s="235"/>
      <c r="HC121" s="267"/>
      <c r="HR121" s="451"/>
      <c r="HS121" s="451"/>
    </row>
    <row r="122" spans="1:227" s="76" customFormat="1" ht="15" x14ac:dyDescent="0.25">
      <c r="A122" s="239"/>
      <c r="B122" s="240"/>
      <c r="C122" s="655" t="s">
        <v>123</v>
      </c>
      <c r="D122" s="655"/>
      <c r="E122" s="655"/>
      <c r="F122" s="655"/>
      <c r="G122" s="655"/>
      <c r="H122" s="241" t="s">
        <v>124</v>
      </c>
      <c r="I122" s="242"/>
      <c r="J122" s="242"/>
      <c r="K122" s="324">
        <v>1.1242000000000001</v>
      </c>
      <c r="L122" s="244"/>
      <c r="M122" s="242"/>
      <c r="N122" s="244"/>
      <c r="O122" s="242"/>
      <c r="P122" s="258">
        <v>559.1</v>
      </c>
      <c r="GO122" s="226"/>
      <c r="GP122" s="235"/>
      <c r="GQ122" s="235"/>
      <c r="GR122" s="235"/>
      <c r="GS122" s="235"/>
      <c r="GT122" s="235"/>
      <c r="GW122" s="451" t="s">
        <v>123</v>
      </c>
      <c r="GX122" s="451"/>
      <c r="GY122" s="451"/>
      <c r="GZ122" s="235"/>
      <c r="HA122" s="451"/>
      <c r="HB122" s="235"/>
      <c r="HC122" s="267"/>
      <c r="HR122" s="451"/>
      <c r="HS122" s="451"/>
    </row>
    <row r="123" spans="1:227" s="76" customFormat="1" ht="33.75" x14ac:dyDescent="0.25">
      <c r="A123" s="246"/>
      <c r="B123" s="240" t="s">
        <v>651</v>
      </c>
      <c r="C123" s="655" t="s">
        <v>652</v>
      </c>
      <c r="D123" s="655"/>
      <c r="E123" s="655"/>
      <c r="F123" s="655"/>
      <c r="G123" s="655"/>
      <c r="H123" s="241" t="s">
        <v>137</v>
      </c>
      <c r="I123" s="251">
        <v>1.1499999999999999</v>
      </c>
      <c r="J123" s="242"/>
      <c r="K123" s="328">
        <v>0.44274999999999998</v>
      </c>
      <c r="L123" s="248"/>
      <c r="M123" s="249"/>
      <c r="N123" s="250">
        <v>1591.13</v>
      </c>
      <c r="O123" s="242"/>
      <c r="P123" s="245">
        <v>704.47</v>
      </c>
      <c r="Q123" s="252"/>
      <c r="R123" s="252"/>
      <c r="GO123" s="226"/>
      <c r="GP123" s="235"/>
      <c r="GQ123" s="235"/>
      <c r="GR123" s="235"/>
      <c r="GS123" s="235"/>
      <c r="GT123" s="235"/>
      <c r="GW123" s="451"/>
      <c r="GX123" s="451" t="s">
        <v>652</v>
      </c>
      <c r="GY123" s="451"/>
      <c r="GZ123" s="235"/>
      <c r="HA123" s="451"/>
      <c r="HB123" s="235"/>
      <c r="HC123" s="267"/>
      <c r="HR123" s="451"/>
      <c r="HS123" s="451"/>
    </row>
    <row r="124" spans="1:227" s="76" customFormat="1" ht="15" x14ac:dyDescent="0.25">
      <c r="A124" s="254"/>
      <c r="B124" s="240" t="s">
        <v>371</v>
      </c>
      <c r="C124" s="655" t="s">
        <v>372</v>
      </c>
      <c r="D124" s="655"/>
      <c r="E124" s="655"/>
      <c r="F124" s="655"/>
      <c r="G124" s="655"/>
      <c r="H124" s="241" t="s">
        <v>124</v>
      </c>
      <c r="I124" s="251">
        <v>1.1499999999999999</v>
      </c>
      <c r="J124" s="242"/>
      <c r="K124" s="328">
        <v>0.44274999999999998</v>
      </c>
      <c r="L124" s="244"/>
      <c r="M124" s="242"/>
      <c r="N124" s="255">
        <v>406.36</v>
      </c>
      <c r="O124" s="251">
        <v>1.25</v>
      </c>
      <c r="P124" s="258">
        <v>224.89</v>
      </c>
      <c r="GO124" s="226"/>
      <c r="GP124" s="235"/>
      <c r="GQ124" s="235"/>
      <c r="GR124" s="235"/>
      <c r="GS124" s="235"/>
      <c r="GT124" s="235"/>
      <c r="GW124" s="451"/>
      <c r="GX124" s="451"/>
      <c r="GY124" s="451" t="s">
        <v>372</v>
      </c>
      <c r="GZ124" s="235"/>
      <c r="HA124" s="451"/>
      <c r="HB124" s="235"/>
      <c r="HC124" s="267"/>
      <c r="HR124" s="451"/>
      <c r="HS124" s="451"/>
    </row>
    <row r="125" spans="1:227" s="76" customFormat="1" ht="15" x14ac:dyDescent="0.25">
      <c r="A125" s="246"/>
      <c r="B125" s="240" t="s">
        <v>686</v>
      </c>
      <c r="C125" s="655" t="s">
        <v>687</v>
      </c>
      <c r="D125" s="655"/>
      <c r="E125" s="655"/>
      <c r="F125" s="655"/>
      <c r="G125" s="655"/>
      <c r="H125" s="241" t="s">
        <v>137</v>
      </c>
      <c r="I125" s="247">
        <v>1.3</v>
      </c>
      <c r="J125" s="242"/>
      <c r="K125" s="324">
        <v>0.50049999999999994</v>
      </c>
      <c r="L125" s="248"/>
      <c r="M125" s="249"/>
      <c r="N125" s="250">
        <v>1975.09</v>
      </c>
      <c r="O125" s="242"/>
      <c r="P125" s="245">
        <v>988.53</v>
      </c>
      <c r="Q125" s="252"/>
      <c r="R125" s="252"/>
      <c r="GO125" s="226"/>
      <c r="GP125" s="235"/>
      <c r="GQ125" s="235"/>
      <c r="GR125" s="235"/>
      <c r="GS125" s="235"/>
      <c r="GT125" s="235"/>
      <c r="GW125" s="451"/>
      <c r="GX125" s="451" t="s">
        <v>687</v>
      </c>
      <c r="GY125" s="451"/>
      <c r="GZ125" s="235"/>
      <c r="HA125" s="451"/>
      <c r="HB125" s="235"/>
      <c r="HC125" s="267"/>
      <c r="HR125" s="451"/>
      <c r="HS125" s="451"/>
    </row>
    <row r="126" spans="1:227" s="76" customFormat="1" ht="15" x14ac:dyDescent="0.25">
      <c r="A126" s="254"/>
      <c r="B126" s="240" t="s">
        <v>371</v>
      </c>
      <c r="C126" s="655" t="s">
        <v>372</v>
      </c>
      <c r="D126" s="655"/>
      <c r="E126" s="655"/>
      <c r="F126" s="655"/>
      <c r="G126" s="655"/>
      <c r="H126" s="241" t="s">
        <v>124</v>
      </c>
      <c r="I126" s="247">
        <v>1.3</v>
      </c>
      <c r="J126" s="242"/>
      <c r="K126" s="324">
        <v>0.50049999999999994</v>
      </c>
      <c r="L126" s="244"/>
      <c r="M126" s="242"/>
      <c r="N126" s="255">
        <v>406.36</v>
      </c>
      <c r="O126" s="251">
        <v>1.25</v>
      </c>
      <c r="P126" s="258">
        <v>254.23</v>
      </c>
      <c r="GO126" s="226"/>
      <c r="GP126" s="235"/>
      <c r="GQ126" s="235"/>
      <c r="GR126" s="235"/>
      <c r="GS126" s="235"/>
      <c r="GT126" s="235"/>
      <c r="GW126" s="451"/>
      <c r="GX126" s="451"/>
      <c r="GY126" s="451" t="s">
        <v>372</v>
      </c>
      <c r="GZ126" s="235"/>
      <c r="HA126" s="451"/>
      <c r="HB126" s="235"/>
      <c r="HC126" s="267"/>
      <c r="HR126" s="451"/>
      <c r="HS126" s="451"/>
    </row>
    <row r="127" spans="1:227" s="76" customFormat="1" ht="15" x14ac:dyDescent="0.25">
      <c r="A127" s="246"/>
      <c r="B127" s="240" t="s">
        <v>655</v>
      </c>
      <c r="C127" s="655" t="s">
        <v>656</v>
      </c>
      <c r="D127" s="655"/>
      <c r="E127" s="655"/>
      <c r="F127" s="655"/>
      <c r="G127" s="655"/>
      <c r="H127" s="241" t="s">
        <v>137</v>
      </c>
      <c r="I127" s="251">
        <v>0.47</v>
      </c>
      <c r="J127" s="242"/>
      <c r="K127" s="328">
        <v>0.18095</v>
      </c>
      <c r="L127" s="248"/>
      <c r="M127" s="249"/>
      <c r="N127" s="250">
        <v>1418.18</v>
      </c>
      <c r="O127" s="242"/>
      <c r="P127" s="245">
        <v>256.62</v>
      </c>
      <c r="Q127" s="252"/>
      <c r="R127" s="252"/>
      <c r="GO127" s="226"/>
      <c r="GP127" s="235"/>
      <c r="GQ127" s="235"/>
      <c r="GR127" s="235"/>
      <c r="GS127" s="235"/>
      <c r="GT127" s="235"/>
      <c r="GW127" s="451"/>
      <c r="GX127" s="451" t="s">
        <v>656</v>
      </c>
      <c r="GY127" s="451"/>
      <c r="GZ127" s="235"/>
      <c r="HA127" s="451"/>
      <c r="HB127" s="235"/>
      <c r="HC127" s="267"/>
      <c r="HR127" s="451"/>
      <c r="HS127" s="451"/>
    </row>
    <row r="128" spans="1:227" s="76" customFormat="1" ht="15" x14ac:dyDescent="0.25">
      <c r="A128" s="254"/>
      <c r="B128" s="240" t="s">
        <v>131</v>
      </c>
      <c r="C128" s="655" t="s">
        <v>132</v>
      </c>
      <c r="D128" s="655"/>
      <c r="E128" s="655"/>
      <c r="F128" s="655"/>
      <c r="G128" s="655"/>
      <c r="H128" s="241" t="s">
        <v>124</v>
      </c>
      <c r="I128" s="251">
        <v>0.47</v>
      </c>
      <c r="J128" s="242"/>
      <c r="K128" s="328">
        <v>0.18095</v>
      </c>
      <c r="L128" s="244"/>
      <c r="M128" s="242"/>
      <c r="N128" s="255">
        <v>353.59</v>
      </c>
      <c r="O128" s="251">
        <v>1.25</v>
      </c>
      <c r="P128" s="258">
        <v>79.98</v>
      </c>
      <c r="GO128" s="226"/>
      <c r="GP128" s="235"/>
      <c r="GQ128" s="235"/>
      <c r="GR128" s="235"/>
      <c r="GS128" s="235"/>
      <c r="GT128" s="235"/>
      <c r="GW128" s="451"/>
      <c r="GX128" s="451"/>
      <c r="GY128" s="451" t="s">
        <v>132</v>
      </c>
      <c r="GZ128" s="235"/>
      <c r="HA128" s="451"/>
      <c r="HB128" s="235"/>
      <c r="HC128" s="267"/>
      <c r="HR128" s="451"/>
      <c r="HS128" s="451"/>
    </row>
    <row r="129" spans="1:227" s="76" customFormat="1" ht="15" x14ac:dyDescent="0.25">
      <c r="A129" s="239"/>
      <c r="B129" s="240" t="s">
        <v>101</v>
      </c>
      <c r="C129" s="655" t="s">
        <v>135</v>
      </c>
      <c r="D129" s="655"/>
      <c r="E129" s="655"/>
      <c r="F129" s="655"/>
      <c r="G129" s="655"/>
      <c r="H129" s="241"/>
      <c r="I129" s="242"/>
      <c r="J129" s="242"/>
      <c r="K129" s="242"/>
      <c r="L129" s="244"/>
      <c r="M129" s="242"/>
      <c r="N129" s="244"/>
      <c r="O129" s="242"/>
      <c r="P129" s="258">
        <v>30.52</v>
      </c>
      <c r="GO129" s="226"/>
      <c r="GP129" s="235"/>
      <c r="GQ129" s="235"/>
      <c r="GR129" s="235"/>
      <c r="GS129" s="235"/>
      <c r="GT129" s="235"/>
      <c r="GW129" s="451" t="s">
        <v>135</v>
      </c>
      <c r="GX129" s="451"/>
      <c r="GY129" s="451"/>
      <c r="GZ129" s="235"/>
      <c r="HA129" s="451"/>
      <c r="HB129" s="235"/>
      <c r="HC129" s="267"/>
      <c r="HR129" s="451"/>
      <c r="HS129" s="451"/>
    </row>
    <row r="130" spans="1:227" s="76" customFormat="1" ht="15" x14ac:dyDescent="0.25">
      <c r="A130" s="246"/>
      <c r="B130" s="240" t="s">
        <v>657</v>
      </c>
      <c r="C130" s="655" t="s">
        <v>658</v>
      </c>
      <c r="D130" s="655"/>
      <c r="E130" s="655"/>
      <c r="F130" s="655"/>
      <c r="G130" s="655"/>
      <c r="H130" s="241" t="s">
        <v>347</v>
      </c>
      <c r="I130" s="243">
        <v>2</v>
      </c>
      <c r="J130" s="242"/>
      <c r="K130" s="251">
        <v>0.77</v>
      </c>
      <c r="L130" s="256">
        <v>35.71</v>
      </c>
      <c r="M130" s="257">
        <v>1.1100000000000001</v>
      </c>
      <c r="N130" s="250">
        <v>39.64</v>
      </c>
      <c r="O130" s="242"/>
      <c r="P130" s="245">
        <v>30.52</v>
      </c>
      <c r="Q130" s="252"/>
      <c r="R130" s="252"/>
      <c r="GO130" s="226"/>
      <c r="GP130" s="235"/>
      <c r="GQ130" s="235"/>
      <c r="GR130" s="235"/>
      <c r="GS130" s="235"/>
      <c r="GT130" s="235"/>
      <c r="GW130" s="451"/>
      <c r="GX130" s="451" t="s">
        <v>658</v>
      </c>
      <c r="GY130" s="451"/>
      <c r="GZ130" s="235"/>
      <c r="HA130" s="451"/>
      <c r="HB130" s="235"/>
      <c r="HC130" s="267"/>
      <c r="HR130" s="451"/>
      <c r="HS130" s="451"/>
    </row>
    <row r="131" spans="1:227" s="76" customFormat="1" ht="15" x14ac:dyDescent="0.25">
      <c r="A131" s="259" t="s">
        <v>375</v>
      </c>
      <c r="B131" s="260" t="s">
        <v>688</v>
      </c>
      <c r="C131" s="656" t="s">
        <v>689</v>
      </c>
      <c r="D131" s="656"/>
      <c r="E131" s="656"/>
      <c r="F131" s="656"/>
      <c r="G131" s="656"/>
      <c r="H131" s="261" t="s">
        <v>347</v>
      </c>
      <c r="I131" s="262">
        <v>17.399999999999999</v>
      </c>
      <c r="J131" s="265"/>
      <c r="K131" s="511">
        <v>6.6989999999999998</v>
      </c>
      <c r="L131" s="264"/>
      <c r="M131" s="265"/>
      <c r="N131" s="264"/>
      <c r="O131" s="265"/>
      <c r="P131" s="266"/>
      <c r="GO131" s="226"/>
      <c r="GP131" s="235"/>
      <c r="GQ131" s="235"/>
      <c r="GR131" s="235"/>
      <c r="GS131" s="235"/>
      <c r="GT131" s="235"/>
      <c r="GW131" s="451"/>
      <c r="GX131" s="451"/>
      <c r="GY131" s="451"/>
      <c r="GZ131" s="235"/>
      <c r="HA131" s="451"/>
      <c r="HB131" s="235"/>
      <c r="HC131" s="267" t="s">
        <v>689</v>
      </c>
      <c r="HR131" s="451"/>
      <c r="HS131" s="451"/>
    </row>
    <row r="132" spans="1:227" s="76" customFormat="1" ht="15" x14ac:dyDescent="0.25">
      <c r="A132" s="268"/>
      <c r="B132" s="237"/>
      <c r="C132" s="654" t="s">
        <v>95</v>
      </c>
      <c r="D132" s="654"/>
      <c r="E132" s="654"/>
      <c r="F132" s="654"/>
      <c r="G132" s="654"/>
      <c r="H132" s="229"/>
      <c r="I132" s="230"/>
      <c r="J132" s="230"/>
      <c r="K132" s="230"/>
      <c r="L132" s="232"/>
      <c r="M132" s="230"/>
      <c r="N132" s="269"/>
      <c r="O132" s="230"/>
      <c r="P132" s="270">
        <v>6180.52</v>
      </c>
      <c r="Q132" s="252"/>
      <c r="R132" s="252"/>
      <c r="GO132" s="226"/>
      <c r="GP132" s="235"/>
      <c r="GQ132" s="235"/>
      <c r="GR132" s="235"/>
      <c r="GS132" s="235"/>
      <c r="GT132" s="235"/>
      <c r="GW132" s="451"/>
      <c r="GX132" s="451"/>
      <c r="GY132" s="451"/>
      <c r="GZ132" s="235" t="s">
        <v>95</v>
      </c>
      <c r="HA132" s="451"/>
      <c r="HB132" s="235"/>
      <c r="HC132" s="267"/>
      <c r="HR132" s="451"/>
      <c r="HS132" s="451"/>
    </row>
    <row r="133" spans="1:227" s="76" customFormat="1" ht="15" x14ac:dyDescent="0.25">
      <c r="A133" s="254"/>
      <c r="B133" s="240"/>
      <c r="C133" s="655" t="s">
        <v>96</v>
      </c>
      <c r="D133" s="655"/>
      <c r="E133" s="655"/>
      <c r="F133" s="655"/>
      <c r="G133" s="655"/>
      <c r="H133" s="241"/>
      <c r="I133" s="242"/>
      <c r="J133" s="242"/>
      <c r="K133" s="242"/>
      <c r="L133" s="244"/>
      <c r="M133" s="242"/>
      <c r="N133" s="244"/>
      <c r="O133" s="242"/>
      <c r="P133" s="245">
        <v>4200.38</v>
      </c>
      <c r="GO133" s="226"/>
      <c r="GP133" s="235"/>
      <c r="GQ133" s="235"/>
      <c r="GR133" s="235"/>
      <c r="GS133" s="235"/>
      <c r="GT133" s="235"/>
      <c r="GW133" s="451"/>
      <c r="GX133" s="451"/>
      <c r="GY133" s="451"/>
      <c r="GZ133" s="235"/>
      <c r="HA133" s="451" t="s">
        <v>96</v>
      </c>
      <c r="HB133" s="235"/>
      <c r="HC133" s="267"/>
      <c r="HR133" s="451"/>
      <c r="HS133" s="451"/>
    </row>
    <row r="134" spans="1:227" s="76" customFormat="1" ht="22.5" x14ac:dyDescent="0.25">
      <c r="A134" s="254"/>
      <c r="B134" s="240" t="s">
        <v>690</v>
      </c>
      <c r="C134" s="655" t="s">
        <v>691</v>
      </c>
      <c r="D134" s="655"/>
      <c r="E134" s="655"/>
      <c r="F134" s="655"/>
      <c r="G134" s="655"/>
      <c r="H134" s="241" t="s">
        <v>97</v>
      </c>
      <c r="I134" s="243">
        <v>113</v>
      </c>
      <c r="J134" s="242"/>
      <c r="K134" s="243">
        <v>113</v>
      </c>
      <c r="L134" s="244"/>
      <c r="M134" s="242"/>
      <c r="N134" s="244"/>
      <c r="O134" s="242"/>
      <c r="P134" s="245">
        <v>4746.43</v>
      </c>
      <c r="GO134" s="226"/>
      <c r="GP134" s="235"/>
      <c r="GQ134" s="235"/>
      <c r="GR134" s="235"/>
      <c r="GS134" s="235"/>
      <c r="GT134" s="235"/>
      <c r="GW134" s="451"/>
      <c r="GX134" s="451"/>
      <c r="GY134" s="451"/>
      <c r="GZ134" s="235"/>
      <c r="HA134" s="451" t="s">
        <v>691</v>
      </c>
      <c r="HB134" s="235"/>
      <c r="HC134" s="267"/>
      <c r="HR134" s="451"/>
      <c r="HS134" s="451"/>
    </row>
    <row r="135" spans="1:227" s="76" customFormat="1" ht="22.5" x14ac:dyDescent="0.25">
      <c r="A135" s="254"/>
      <c r="B135" s="240" t="s">
        <v>692</v>
      </c>
      <c r="C135" s="655" t="s">
        <v>693</v>
      </c>
      <c r="D135" s="655"/>
      <c r="E135" s="655"/>
      <c r="F135" s="655"/>
      <c r="G135" s="655"/>
      <c r="H135" s="241" t="s">
        <v>97</v>
      </c>
      <c r="I135" s="243">
        <v>77</v>
      </c>
      <c r="J135" s="242"/>
      <c r="K135" s="243">
        <v>77</v>
      </c>
      <c r="L135" s="244"/>
      <c r="M135" s="242"/>
      <c r="N135" s="244"/>
      <c r="O135" s="242"/>
      <c r="P135" s="245">
        <v>3234.29</v>
      </c>
      <c r="GO135" s="226"/>
      <c r="GP135" s="235"/>
      <c r="GQ135" s="235"/>
      <c r="GR135" s="235"/>
      <c r="GS135" s="235"/>
      <c r="GT135" s="235"/>
      <c r="GW135" s="451"/>
      <c r="GX135" s="451"/>
      <c r="GY135" s="451"/>
      <c r="GZ135" s="235"/>
      <c r="HA135" s="451" t="s">
        <v>693</v>
      </c>
      <c r="HB135" s="235"/>
      <c r="HC135" s="267"/>
      <c r="HR135" s="451"/>
      <c r="HS135" s="451"/>
    </row>
    <row r="136" spans="1:227" s="76" customFormat="1" ht="15" x14ac:dyDescent="0.25">
      <c r="A136" s="271"/>
      <c r="B136" s="272"/>
      <c r="C136" s="654" t="s">
        <v>98</v>
      </c>
      <c r="D136" s="654"/>
      <c r="E136" s="654"/>
      <c r="F136" s="654"/>
      <c r="G136" s="654"/>
      <c r="H136" s="229"/>
      <c r="I136" s="230"/>
      <c r="J136" s="230"/>
      <c r="K136" s="230"/>
      <c r="L136" s="232"/>
      <c r="M136" s="230"/>
      <c r="N136" s="269">
        <v>36782.44</v>
      </c>
      <c r="O136" s="230"/>
      <c r="P136" s="270">
        <v>14161.24</v>
      </c>
      <c r="GO136" s="226"/>
      <c r="GP136" s="235"/>
      <c r="GQ136" s="235"/>
      <c r="GR136" s="235"/>
      <c r="GS136" s="235"/>
      <c r="GT136" s="235"/>
      <c r="GW136" s="451"/>
      <c r="GX136" s="451"/>
      <c r="GY136" s="451"/>
      <c r="GZ136" s="235"/>
      <c r="HA136" s="451"/>
      <c r="HB136" s="235" t="s">
        <v>98</v>
      </c>
      <c r="HC136" s="267"/>
      <c r="HR136" s="451"/>
      <c r="HS136" s="451"/>
    </row>
    <row r="137" spans="1:227" s="76" customFormat="1" ht="22.5" x14ac:dyDescent="0.25">
      <c r="A137" s="227" t="s">
        <v>110</v>
      </c>
      <c r="B137" s="456" t="s">
        <v>694</v>
      </c>
      <c r="C137" s="651" t="s">
        <v>695</v>
      </c>
      <c r="D137" s="651"/>
      <c r="E137" s="651"/>
      <c r="F137" s="651"/>
      <c r="G137" s="651"/>
      <c r="H137" s="229" t="s">
        <v>682</v>
      </c>
      <c r="I137" s="230">
        <v>0.38500000000000001</v>
      </c>
      <c r="J137" s="231">
        <v>1</v>
      </c>
      <c r="K137" s="337">
        <v>0.38500000000000001</v>
      </c>
      <c r="L137" s="232"/>
      <c r="M137" s="230"/>
      <c r="N137" s="233"/>
      <c r="O137" s="230"/>
      <c r="P137" s="234"/>
      <c r="GO137" s="226"/>
      <c r="GP137" s="235" t="s">
        <v>695</v>
      </c>
      <c r="GQ137" s="235" t="s">
        <v>52</v>
      </c>
      <c r="GR137" s="235" t="s">
        <v>52</v>
      </c>
      <c r="GS137" s="235" t="s">
        <v>52</v>
      </c>
      <c r="GT137" s="235" t="s">
        <v>52</v>
      </c>
      <c r="GW137" s="451"/>
      <c r="GX137" s="451"/>
      <c r="GY137" s="451"/>
      <c r="GZ137" s="235"/>
      <c r="HA137" s="451"/>
      <c r="HB137" s="235"/>
      <c r="HC137" s="267"/>
      <c r="HR137" s="451"/>
      <c r="HS137" s="451"/>
    </row>
    <row r="138" spans="1:227" s="76" customFormat="1" ht="22.5" x14ac:dyDescent="0.25">
      <c r="A138" s="236"/>
      <c r="B138" s="237" t="s">
        <v>266</v>
      </c>
      <c r="C138" s="663" t="s">
        <v>155</v>
      </c>
      <c r="D138" s="663"/>
      <c r="E138" s="663"/>
      <c r="F138" s="663"/>
      <c r="G138" s="663"/>
      <c r="H138" s="663"/>
      <c r="I138" s="663"/>
      <c r="J138" s="663"/>
      <c r="K138" s="663"/>
      <c r="L138" s="663"/>
      <c r="M138" s="663"/>
      <c r="N138" s="663"/>
      <c r="O138" s="663"/>
      <c r="P138" s="664"/>
      <c r="GO138" s="226"/>
      <c r="GP138" s="235"/>
      <c r="GQ138" s="235"/>
      <c r="GR138" s="235"/>
      <c r="GS138" s="235"/>
      <c r="GT138" s="235"/>
      <c r="GV138" s="455" t="s">
        <v>155</v>
      </c>
      <c r="GW138" s="451"/>
      <c r="GX138" s="451"/>
      <c r="GY138" s="451"/>
      <c r="GZ138" s="235"/>
      <c r="HA138" s="451"/>
      <c r="HB138" s="235"/>
      <c r="HC138" s="267"/>
      <c r="HR138" s="451"/>
      <c r="HS138" s="451"/>
    </row>
    <row r="139" spans="1:227" s="76" customFormat="1" ht="15" x14ac:dyDescent="0.25">
      <c r="A139" s="236"/>
      <c r="B139" s="237"/>
      <c r="C139" s="663" t="s">
        <v>696</v>
      </c>
      <c r="D139" s="663"/>
      <c r="E139" s="663"/>
      <c r="F139" s="663"/>
      <c r="G139" s="663"/>
      <c r="H139" s="663"/>
      <c r="I139" s="663"/>
      <c r="J139" s="663"/>
      <c r="K139" s="663"/>
      <c r="L139" s="663"/>
      <c r="M139" s="663"/>
      <c r="N139" s="663"/>
      <c r="O139" s="663"/>
      <c r="P139" s="664"/>
      <c r="GO139" s="226"/>
      <c r="GP139" s="235"/>
      <c r="GQ139" s="235"/>
      <c r="GR139" s="235"/>
      <c r="GS139" s="235"/>
      <c r="GT139" s="235"/>
      <c r="GV139" s="455" t="s">
        <v>696</v>
      </c>
      <c r="GW139" s="451"/>
      <c r="GX139" s="451"/>
      <c r="GY139" s="451"/>
      <c r="GZ139" s="235"/>
      <c r="HA139" s="451"/>
      <c r="HB139" s="235"/>
      <c r="HC139" s="267"/>
      <c r="HR139" s="451"/>
      <c r="HS139" s="451"/>
    </row>
    <row r="140" spans="1:227" s="76" customFormat="1" ht="15" x14ac:dyDescent="0.25">
      <c r="A140" s="239"/>
      <c r="B140" s="240" t="s">
        <v>2</v>
      </c>
      <c r="C140" s="655" t="s">
        <v>128</v>
      </c>
      <c r="D140" s="655"/>
      <c r="E140" s="655"/>
      <c r="F140" s="655"/>
      <c r="G140" s="655"/>
      <c r="H140" s="241" t="s">
        <v>124</v>
      </c>
      <c r="I140" s="242"/>
      <c r="J140" s="242"/>
      <c r="K140" s="324">
        <v>1.0395000000000001</v>
      </c>
      <c r="L140" s="244"/>
      <c r="M140" s="242"/>
      <c r="N140" s="244"/>
      <c r="O140" s="242"/>
      <c r="P140" s="258">
        <v>404.59</v>
      </c>
      <c r="GO140" s="226"/>
      <c r="GP140" s="235"/>
      <c r="GQ140" s="235"/>
      <c r="GR140" s="235"/>
      <c r="GS140" s="235"/>
      <c r="GT140" s="235"/>
      <c r="GW140" s="451" t="s">
        <v>128</v>
      </c>
      <c r="GX140" s="451"/>
      <c r="GY140" s="451"/>
      <c r="GZ140" s="235"/>
      <c r="HA140" s="451"/>
      <c r="HB140" s="235"/>
      <c r="HC140" s="267"/>
      <c r="HR140" s="451"/>
      <c r="HS140" s="451"/>
    </row>
    <row r="141" spans="1:227" s="76" customFormat="1" ht="15" x14ac:dyDescent="0.25">
      <c r="A141" s="246"/>
      <c r="B141" s="240" t="s">
        <v>684</v>
      </c>
      <c r="C141" s="655" t="s">
        <v>685</v>
      </c>
      <c r="D141" s="655"/>
      <c r="E141" s="655"/>
      <c r="F141" s="655"/>
      <c r="G141" s="655"/>
      <c r="H141" s="241" t="s">
        <v>124</v>
      </c>
      <c r="I141" s="251">
        <v>0.54</v>
      </c>
      <c r="J141" s="243">
        <v>5</v>
      </c>
      <c r="K141" s="324">
        <v>1.0395000000000001</v>
      </c>
      <c r="L141" s="248"/>
      <c r="M141" s="249"/>
      <c r="N141" s="250">
        <v>311.37</v>
      </c>
      <c r="O141" s="251">
        <v>1.25</v>
      </c>
      <c r="P141" s="245">
        <v>404.59</v>
      </c>
      <c r="Q141" s="252"/>
      <c r="R141" s="252"/>
      <c r="GO141" s="226"/>
      <c r="GP141" s="235"/>
      <c r="GQ141" s="235"/>
      <c r="GR141" s="235"/>
      <c r="GS141" s="235"/>
      <c r="GT141" s="235"/>
      <c r="GW141" s="451"/>
      <c r="GX141" s="451" t="s">
        <v>685</v>
      </c>
      <c r="GY141" s="451"/>
      <c r="GZ141" s="235"/>
      <c r="HA141" s="451"/>
      <c r="HB141" s="235"/>
      <c r="HC141" s="267"/>
      <c r="HR141" s="451"/>
      <c r="HS141" s="451"/>
    </row>
    <row r="142" spans="1:227" s="76" customFormat="1" ht="15" x14ac:dyDescent="0.25">
      <c r="A142" s="239"/>
      <c r="B142" s="240" t="s">
        <v>99</v>
      </c>
      <c r="C142" s="655" t="s">
        <v>122</v>
      </c>
      <c r="D142" s="655"/>
      <c r="E142" s="655"/>
      <c r="F142" s="655"/>
      <c r="G142" s="655"/>
      <c r="H142" s="241"/>
      <c r="I142" s="242"/>
      <c r="J142" s="242"/>
      <c r="K142" s="242"/>
      <c r="L142" s="244"/>
      <c r="M142" s="242"/>
      <c r="N142" s="244"/>
      <c r="O142" s="242"/>
      <c r="P142" s="258">
        <v>306.29000000000002</v>
      </c>
      <c r="GO142" s="226"/>
      <c r="GP142" s="235"/>
      <c r="GQ142" s="235"/>
      <c r="GR142" s="235"/>
      <c r="GS142" s="235"/>
      <c r="GT142" s="235"/>
      <c r="GW142" s="451" t="s">
        <v>122</v>
      </c>
      <c r="GX142" s="451"/>
      <c r="GY142" s="451"/>
      <c r="GZ142" s="235"/>
      <c r="HA142" s="451"/>
      <c r="HB142" s="235"/>
      <c r="HC142" s="267"/>
      <c r="HR142" s="451"/>
      <c r="HS142" s="451"/>
    </row>
    <row r="143" spans="1:227" s="76" customFormat="1" ht="15" x14ac:dyDescent="0.25">
      <c r="A143" s="239"/>
      <c r="B143" s="240"/>
      <c r="C143" s="655" t="s">
        <v>123</v>
      </c>
      <c r="D143" s="655"/>
      <c r="E143" s="655"/>
      <c r="F143" s="655"/>
      <c r="G143" s="655"/>
      <c r="H143" s="241" t="s">
        <v>124</v>
      </c>
      <c r="I143" s="242"/>
      <c r="J143" s="242"/>
      <c r="K143" s="324">
        <v>0.1925</v>
      </c>
      <c r="L143" s="244"/>
      <c r="M143" s="242"/>
      <c r="N143" s="244"/>
      <c r="O143" s="242"/>
      <c r="P143" s="258">
        <v>97.78</v>
      </c>
      <c r="GO143" s="226"/>
      <c r="GP143" s="235"/>
      <c r="GQ143" s="235"/>
      <c r="GR143" s="235"/>
      <c r="GS143" s="235"/>
      <c r="GT143" s="235"/>
      <c r="GW143" s="451" t="s">
        <v>123</v>
      </c>
      <c r="GX143" s="451"/>
      <c r="GY143" s="451"/>
      <c r="GZ143" s="235"/>
      <c r="HA143" s="451"/>
      <c r="HB143" s="235"/>
      <c r="HC143" s="267"/>
      <c r="HR143" s="451"/>
      <c r="HS143" s="451"/>
    </row>
    <row r="144" spans="1:227" s="76" customFormat="1" ht="33.75" x14ac:dyDescent="0.25">
      <c r="A144" s="246"/>
      <c r="B144" s="240" t="s">
        <v>651</v>
      </c>
      <c r="C144" s="655" t="s">
        <v>652</v>
      </c>
      <c r="D144" s="655"/>
      <c r="E144" s="655"/>
      <c r="F144" s="655"/>
      <c r="G144" s="655"/>
      <c r="H144" s="241" t="s">
        <v>137</v>
      </c>
      <c r="I144" s="247">
        <v>0.1</v>
      </c>
      <c r="J144" s="243">
        <v>5</v>
      </c>
      <c r="K144" s="324">
        <v>0.1925</v>
      </c>
      <c r="L144" s="248"/>
      <c r="M144" s="249"/>
      <c r="N144" s="250">
        <v>1591.13</v>
      </c>
      <c r="O144" s="242"/>
      <c r="P144" s="245">
        <v>306.29000000000002</v>
      </c>
      <c r="Q144" s="252"/>
      <c r="R144" s="252"/>
      <c r="GO144" s="226"/>
      <c r="GP144" s="235"/>
      <c r="GQ144" s="235"/>
      <c r="GR144" s="235"/>
      <c r="GS144" s="235"/>
      <c r="GT144" s="235"/>
      <c r="GW144" s="451"/>
      <c r="GX144" s="451" t="s">
        <v>652</v>
      </c>
      <c r="GY144" s="451"/>
      <c r="GZ144" s="235"/>
      <c r="HA144" s="451"/>
      <c r="HB144" s="235"/>
      <c r="HC144" s="267"/>
      <c r="HR144" s="451"/>
      <c r="HS144" s="451"/>
    </row>
    <row r="145" spans="1:228" s="76" customFormat="1" ht="15" x14ac:dyDescent="0.25">
      <c r="A145" s="254"/>
      <c r="B145" s="240" t="s">
        <v>371</v>
      </c>
      <c r="C145" s="655" t="s">
        <v>372</v>
      </c>
      <c r="D145" s="655"/>
      <c r="E145" s="655"/>
      <c r="F145" s="655"/>
      <c r="G145" s="655"/>
      <c r="H145" s="241" t="s">
        <v>124</v>
      </c>
      <c r="I145" s="247">
        <v>0.1</v>
      </c>
      <c r="J145" s="243">
        <v>5</v>
      </c>
      <c r="K145" s="324">
        <v>0.1925</v>
      </c>
      <c r="L145" s="244"/>
      <c r="M145" s="242"/>
      <c r="N145" s="255">
        <v>406.36</v>
      </c>
      <c r="O145" s="251">
        <v>1.25</v>
      </c>
      <c r="P145" s="258">
        <v>97.78</v>
      </c>
      <c r="GO145" s="226"/>
      <c r="GP145" s="235"/>
      <c r="GQ145" s="235"/>
      <c r="GR145" s="235"/>
      <c r="GS145" s="235"/>
      <c r="GT145" s="235"/>
      <c r="GW145" s="451"/>
      <c r="GX145" s="451"/>
      <c r="GY145" s="451" t="s">
        <v>372</v>
      </c>
      <c r="GZ145" s="235"/>
      <c r="HA145" s="451"/>
      <c r="HB145" s="235"/>
      <c r="HC145" s="267"/>
      <c r="HR145" s="451"/>
      <c r="HS145" s="451"/>
    </row>
    <row r="146" spans="1:228" s="76" customFormat="1" ht="15" x14ac:dyDescent="0.25">
      <c r="A146" s="259" t="s">
        <v>375</v>
      </c>
      <c r="B146" s="260" t="s">
        <v>688</v>
      </c>
      <c r="C146" s="656" t="s">
        <v>689</v>
      </c>
      <c r="D146" s="656"/>
      <c r="E146" s="656"/>
      <c r="F146" s="656"/>
      <c r="G146" s="656"/>
      <c r="H146" s="261" t="s">
        <v>347</v>
      </c>
      <c r="I146" s="262">
        <v>1.5</v>
      </c>
      <c r="J146" s="510">
        <v>5</v>
      </c>
      <c r="K146" s="509">
        <v>2.8875000000000002</v>
      </c>
      <c r="L146" s="264"/>
      <c r="M146" s="265"/>
      <c r="N146" s="264"/>
      <c r="O146" s="265"/>
      <c r="P146" s="266"/>
      <c r="GO146" s="226"/>
      <c r="GP146" s="235"/>
      <c r="GQ146" s="235"/>
      <c r="GR146" s="235"/>
      <c r="GS146" s="235"/>
      <c r="GT146" s="235"/>
      <c r="GW146" s="451"/>
      <c r="GX146" s="451"/>
      <c r="GY146" s="451"/>
      <c r="GZ146" s="235"/>
      <c r="HA146" s="451"/>
      <c r="HB146" s="235"/>
      <c r="HC146" s="267" t="s">
        <v>689</v>
      </c>
      <c r="HR146" s="451"/>
      <c r="HS146" s="451"/>
    </row>
    <row r="147" spans="1:228" s="76" customFormat="1" ht="15" x14ac:dyDescent="0.25">
      <c r="A147" s="268"/>
      <c r="B147" s="237"/>
      <c r="C147" s="654" t="s">
        <v>95</v>
      </c>
      <c r="D147" s="654"/>
      <c r="E147" s="654"/>
      <c r="F147" s="654"/>
      <c r="G147" s="654"/>
      <c r="H147" s="229"/>
      <c r="I147" s="230"/>
      <c r="J147" s="230"/>
      <c r="K147" s="230"/>
      <c r="L147" s="232"/>
      <c r="M147" s="230"/>
      <c r="N147" s="269"/>
      <c r="O147" s="230"/>
      <c r="P147" s="270">
        <v>808.66</v>
      </c>
      <c r="Q147" s="252"/>
      <c r="R147" s="252"/>
      <c r="GO147" s="226"/>
      <c r="GP147" s="235"/>
      <c r="GQ147" s="235"/>
      <c r="GR147" s="235"/>
      <c r="GS147" s="235"/>
      <c r="GT147" s="235"/>
      <c r="GW147" s="451"/>
      <c r="GX147" s="451"/>
      <c r="GY147" s="451"/>
      <c r="GZ147" s="235" t="s">
        <v>95</v>
      </c>
      <c r="HA147" s="451"/>
      <c r="HB147" s="235"/>
      <c r="HC147" s="267"/>
      <c r="HR147" s="451"/>
      <c r="HS147" s="451"/>
    </row>
    <row r="148" spans="1:228" s="76" customFormat="1" ht="15" x14ac:dyDescent="0.25">
      <c r="A148" s="254"/>
      <c r="B148" s="240"/>
      <c r="C148" s="655" t="s">
        <v>96</v>
      </c>
      <c r="D148" s="655"/>
      <c r="E148" s="655"/>
      <c r="F148" s="655"/>
      <c r="G148" s="655"/>
      <c r="H148" s="241"/>
      <c r="I148" s="242"/>
      <c r="J148" s="242"/>
      <c r="K148" s="242"/>
      <c r="L148" s="244"/>
      <c r="M148" s="242"/>
      <c r="N148" s="244"/>
      <c r="O148" s="242"/>
      <c r="P148" s="258">
        <v>502.37</v>
      </c>
      <c r="GO148" s="226"/>
      <c r="GP148" s="235"/>
      <c r="GQ148" s="235"/>
      <c r="GR148" s="235"/>
      <c r="GS148" s="235"/>
      <c r="GT148" s="235"/>
      <c r="GW148" s="451"/>
      <c r="GX148" s="451"/>
      <c r="GY148" s="451"/>
      <c r="GZ148" s="235"/>
      <c r="HA148" s="451" t="s">
        <v>96</v>
      </c>
      <c r="HB148" s="235"/>
      <c r="HC148" s="267"/>
      <c r="HR148" s="451"/>
      <c r="HS148" s="451"/>
    </row>
    <row r="149" spans="1:228" s="76" customFormat="1" ht="22.5" x14ac:dyDescent="0.25">
      <c r="A149" s="254"/>
      <c r="B149" s="240" t="s">
        <v>690</v>
      </c>
      <c r="C149" s="655" t="s">
        <v>691</v>
      </c>
      <c r="D149" s="655"/>
      <c r="E149" s="655"/>
      <c r="F149" s="655"/>
      <c r="G149" s="655"/>
      <c r="H149" s="241" t="s">
        <v>97</v>
      </c>
      <c r="I149" s="243">
        <v>113</v>
      </c>
      <c r="J149" s="242"/>
      <c r="K149" s="243">
        <v>113</v>
      </c>
      <c r="L149" s="244"/>
      <c r="M149" s="242"/>
      <c r="N149" s="244"/>
      <c r="O149" s="242"/>
      <c r="P149" s="258">
        <v>567.67999999999995</v>
      </c>
      <c r="GO149" s="226"/>
      <c r="GP149" s="235"/>
      <c r="GQ149" s="235"/>
      <c r="GR149" s="235"/>
      <c r="GS149" s="235"/>
      <c r="GT149" s="235"/>
      <c r="GW149" s="451"/>
      <c r="GX149" s="451"/>
      <c r="GY149" s="451"/>
      <c r="GZ149" s="235"/>
      <c r="HA149" s="451" t="s">
        <v>691</v>
      </c>
      <c r="HB149" s="235"/>
      <c r="HC149" s="267"/>
      <c r="HR149" s="451"/>
      <c r="HS149" s="451"/>
    </row>
    <row r="150" spans="1:228" s="76" customFormat="1" ht="22.5" x14ac:dyDescent="0.25">
      <c r="A150" s="254"/>
      <c r="B150" s="240" t="s">
        <v>692</v>
      </c>
      <c r="C150" s="655" t="s">
        <v>693</v>
      </c>
      <c r="D150" s="655"/>
      <c r="E150" s="655"/>
      <c r="F150" s="655"/>
      <c r="G150" s="655"/>
      <c r="H150" s="241" t="s">
        <v>97</v>
      </c>
      <c r="I150" s="243">
        <v>77</v>
      </c>
      <c r="J150" s="242"/>
      <c r="K150" s="243">
        <v>77</v>
      </c>
      <c r="L150" s="244"/>
      <c r="M150" s="242"/>
      <c r="N150" s="244"/>
      <c r="O150" s="242"/>
      <c r="P150" s="258">
        <v>386.82</v>
      </c>
      <c r="GO150" s="226"/>
      <c r="GP150" s="235"/>
      <c r="GQ150" s="235"/>
      <c r="GR150" s="235"/>
      <c r="GS150" s="235"/>
      <c r="GT150" s="235"/>
      <c r="GW150" s="451"/>
      <c r="GX150" s="451"/>
      <c r="GY150" s="451"/>
      <c r="GZ150" s="235"/>
      <c r="HA150" s="451" t="s">
        <v>693</v>
      </c>
      <c r="HB150" s="235"/>
      <c r="HC150" s="267"/>
      <c r="HR150" s="451"/>
      <c r="HS150" s="451"/>
    </row>
    <row r="151" spans="1:228" s="76" customFormat="1" ht="15" x14ac:dyDescent="0.25">
      <c r="A151" s="271"/>
      <c r="B151" s="272"/>
      <c r="C151" s="654" t="s">
        <v>98</v>
      </c>
      <c r="D151" s="654"/>
      <c r="E151" s="654"/>
      <c r="F151" s="654"/>
      <c r="G151" s="654"/>
      <c r="H151" s="229"/>
      <c r="I151" s="230"/>
      <c r="J151" s="230"/>
      <c r="K151" s="230"/>
      <c r="L151" s="232"/>
      <c r="M151" s="230"/>
      <c r="N151" s="269">
        <v>4579.6400000000003</v>
      </c>
      <c r="O151" s="230"/>
      <c r="P151" s="270">
        <v>1763.16</v>
      </c>
      <c r="GO151" s="226"/>
      <c r="GP151" s="235"/>
      <c r="GQ151" s="235"/>
      <c r="GR151" s="235"/>
      <c r="GS151" s="235"/>
      <c r="GT151" s="235"/>
      <c r="GW151" s="451"/>
      <c r="GX151" s="451"/>
      <c r="GY151" s="451"/>
      <c r="GZ151" s="235"/>
      <c r="HA151" s="451"/>
      <c r="HB151" s="235" t="s">
        <v>98</v>
      </c>
      <c r="HC151" s="267"/>
      <c r="HR151" s="451"/>
      <c r="HS151" s="451"/>
    </row>
    <row r="152" spans="1:228" s="76" customFormat="1" ht="56.25" x14ac:dyDescent="0.25">
      <c r="A152" s="227" t="s">
        <v>111</v>
      </c>
      <c r="B152" s="456" t="s">
        <v>697</v>
      </c>
      <c r="C152" s="651" t="s">
        <v>698</v>
      </c>
      <c r="D152" s="651"/>
      <c r="E152" s="651"/>
      <c r="F152" s="651"/>
      <c r="G152" s="651"/>
      <c r="H152" s="229" t="s">
        <v>347</v>
      </c>
      <c r="I152" s="230">
        <v>9.5864999999999991</v>
      </c>
      <c r="J152" s="231">
        <v>1</v>
      </c>
      <c r="K152" s="336">
        <v>9.5864999999999991</v>
      </c>
      <c r="L152" s="232"/>
      <c r="M152" s="230"/>
      <c r="N152" s="334">
        <v>1334.42</v>
      </c>
      <c r="O152" s="230"/>
      <c r="P152" s="270">
        <v>15950.75</v>
      </c>
      <c r="GO152" s="226"/>
      <c r="GP152" s="235" t="s">
        <v>698</v>
      </c>
      <c r="GQ152" s="235" t="s">
        <v>52</v>
      </c>
      <c r="GR152" s="235" t="s">
        <v>52</v>
      </c>
      <c r="GS152" s="235" t="s">
        <v>52</v>
      </c>
      <c r="GT152" s="235" t="s">
        <v>52</v>
      </c>
      <c r="GW152" s="451"/>
      <c r="GX152" s="451"/>
      <c r="GY152" s="451"/>
      <c r="GZ152" s="235"/>
      <c r="HA152" s="451"/>
      <c r="HB152" s="235"/>
      <c r="HC152" s="267"/>
      <c r="HR152" s="451"/>
      <c r="HS152" s="451"/>
    </row>
    <row r="153" spans="1:228" s="76" customFormat="1" ht="15" x14ac:dyDescent="0.25">
      <c r="A153" s="271"/>
      <c r="B153" s="272"/>
      <c r="C153" s="652" t="s">
        <v>668</v>
      </c>
      <c r="D153" s="652"/>
      <c r="E153" s="652"/>
      <c r="F153" s="652"/>
      <c r="G153" s="652"/>
      <c r="H153" s="652"/>
      <c r="I153" s="652"/>
      <c r="J153" s="652"/>
      <c r="K153" s="652"/>
      <c r="L153" s="652"/>
      <c r="M153" s="652"/>
      <c r="N153" s="652"/>
      <c r="O153" s="652"/>
      <c r="P153" s="653"/>
      <c r="GO153" s="226"/>
      <c r="GP153" s="235"/>
      <c r="GQ153" s="235"/>
      <c r="GR153" s="235"/>
      <c r="GS153" s="235"/>
      <c r="GT153" s="235"/>
      <c r="GW153" s="451"/>
      <c r="GX153" s="451"/>
      <c r="GY153" s="451"/>
      <c r="GZ153" s="235"/>
      <c r="HA153" s="451"/>
      <c r="HB153" s="235"/>
      <c r="HC153" s="267"/>
      <c r="HD153" s="455" t="s">
        <v>668</v>
      </c>
      <c r="HE153" s="455" t="s">
        <v>52</v>
      </c>
      <c r="HF153" s="455" t="s">
        <v>52</v>
      </c>
      <c r="HG153" s="455" t="s">
        <v>52</v>
      </c>
      <c r="HH153" s="455" t="s">
        <v>52</v>
      </c>
      <c r="HI153" s="455" t="s">
        <v>52</v>
      </c>
      <c r="HJ153" s="455" t="s">
        <v>52</v>
      </c>
      <c r="HK153" s="455" t="s">
        <v>52</v>
      </c>
      <c r="HL153" s="455" t="s">
        <v>52</v>
      </c>
      <c r="HM153" s="455" t="s">
        <v>52</v>
      </c>
      <c r="HN153" s="455" t="s">
        <v>52</v>
      </c>
      <c r="HO153" s="455" t="s">
        <v>52</v>
      </c>
      <c r="HP153" s="455" t="s">
        <v>52</v>
      </c>
      <c r="HQ153" s="455" t="s">
        <v>52</v>
      </c>
      <c r="HR153" s="451"/>
      <c r="HS153" s="451"/>
    </row>
    <row r="154" spans="1:228" s="76" customFormat="1" ht="15" x14ac:dyDescent="0.25">
      <c r="A154" s="322"/>
      <c r="B154" s="458"/>
      <c r="C154" s="652" t="s">
        <v>699</v>
      </c>
      <c r="D154" s="652"/>
      <c r="E154" s="652"/>
      <c r="F154" s="652"/>
      <c r="G154" s="652"/>
      <c r="H154" s="652"/>
      <c r="I154" s="652"/>
      <c r="J154" s="652"/>
      <c r="K154" s="652"/>
      <c r="L154" s="652"/>
      <c r="M154" s="652"/>
      <c r="N154" s="652"/>
      <c r="O154" s="652"/>
      <c r="P154" s="653"/>
      <c r="GO154" s="226"/>
      <c r="GP154" s="235"/>
      <c r="GQ154" s="235"/>
      <c r="GR154" s="235"/>
      <c r="GS154" s="235"/>
      <c r="GT154" s="235"/>
      <c r="GU154" s="455" t="s">
        <v>699</v>
      </c>
      <c r="GW154" s="451"/>
      <c r="GX154" s="451"/>
      <c r="GY154" s="451"/>
      <c r="GZ154" s="235"/>
      <c r="HA154" s="451"/>
      <c r="HB154" s="235"/>
      <c r="HC154" s="267"/>
      <c r="HR154" s="451"/>
      <c r="HS154" s="451"/>
    </row>
    <row r="155" spans="1:228" s="76" customFormat="1" ht="22.5" x14ac:dyDescent="0.25">
      <c r="A155" s="254" t="s">
        <v>111</v>
      </c>
      <c r="B155" s="240" t="s">
        <v>735</v>
      </c>
      <c r="C155" s="655" t="s">
        <v>736</v>
      </c>
      <c r="D155" s="655"/>
      <c r="E155" s="655"/>
      <c r="F155" s="655"/>
      <c r="G155" s="655"/>
      <c r="H155" s="241" t="s">
        <v>347</v>
      </c>
      <c r="I155" s="324">
        <v>9.5864999999999991</v>
      </c>
      <c r="J155" s="242"/>
      <c r="K155" s="324">
        <v>9.5864999999999991</v>
      </c>
      <c r="L155" s="250">
        <v>1647.43</v>
      </c>
      <c r="M155" s="251">
        <v>0.81</v>
      </c>
      <c r="N155" s="250">
        <v>1334.42</v>
      </c>
      <c r="O155" s="242"/>
      <c r="P155" s="245">
        <v>12792.42</v>
      </c>
      <c r="GO155" s="226"/>
      <c r="GP155" s="235"/>
      <c r="GQ155" s="235"/>
      <c r="GR155" s="235"/>
      <c r="GS155" s="235"/>
      <c r="GT155" s="235"/>
      <c r="GW155" s="451"/>
      <c r="GX155" s="451"/>
      <c r="GY155" s="451"/>
      <c r="GZ155" s="235"/>
      <c r="HA155" s="451"/>
      <c r="HB155" s="235"/>
      <c r="HC155" s="267"/>
      <c r="HR155" s="451" t="s">
        <v>736</v>
      </c>
      <c r="HS155" s="451"/>
    </row>
    <row r="156" spans="1:228" s="76" customFormat="1" ht="56.25" x14ac:dyDescent="0.25">
      <c r="A156" s="254" t="s">
        <v>247</v>
      </c>
      <c r="B156" s="240" t="s">
        <v>737</v>
      </c>
      <c r="C156" s="655" t="s">
        <v>514</v>
      </c>
      <c r="D156" s="655"/>
      <c r="E156" s="655"/>
      <c r="F156" s="655"/>
      <c r="G156" s="655"/>
      <c r="H156" s="241" t="s">
        <v>515</v>
      </c>
      <c r="I156" s="242"/>
      <c r="J156" s="242"/>
      <c r="K156" s="324">
        <v>15.3384</v>
      </c>
      <c r="L156" s="244"/>
      <c r="M156" s="242"/>
      <c r="N156" s="255">
        <v>347.1</v>
      </c>
      <c r="O156" s="243">
        <v>-1</v>
      </c>
      <c r="P156" s="245">
        <v>-5323.96</v>
      </c>
      <c r="GO156" s="226"/>
      <c r="GP156" s="235"/>
      <c r="GQ156" s="235"/>
      <c r="GR156" s="235"/>
      <c r="GS156" s="235"/>
      <c r="GT156" s="235"/>
      <c r="GW156" s="451"/>
      <c r="GX156" s="451"/>
      <c r="GY156" s="451"/>
      <c r="GZ156" s="235"/>
      <c r="HA156" s="451"/>
      <c r="HB156" s="235"/>
      <c r="HC156" s="267"/>
      <c r="HR156" s="451"/>
      <c r="HS156" s="451" t="s">
        <v>514</v>
      </c>
    </row>
    <row r="157" spans="1:228" s="76" customFormat="1" ht="56.25" x14ac:dyDescent="0.25">
      <c r="A157" s="254" t="s">
        <v>738</v>
      </c>
      <c r="B157" s="240" t="s">
        <v>739</v>
      </c>
      <c r="C157" s="655" t="s">
        <v>517</v>
      </c>
      <c r="D157" s="655"/>
      <c r="E157" s="655"/>
      <c r="F157" s="655"/>
      <c r="G157" s="655"/>
      <c r="H157" s="241" t="s">
        <v>515</v>
      </c>
      <c r="I157" s="242"/>
      <c r="J157" s="242"/>
      <c r="K157" s="324">
        <v>15.3384</v>
      </c>
      <c r="L157" s="244"/>
      <c r="M157" s="242"/>
      <c r="N157" s="255">
        <v>553.01</v>
      </c>
      <c r="O157" s="242"/>
      <c r="P157" s="245">
        <v>8482.2900000000009</v>
      </c>
      <c r="GO157" s="226"/>
      <c r="GP157" s="235"/>
      <c r="GQ157" s="235"/>
      <c r="GR157" s="235"/>
      <c r="GS157" s="235"/>
      <c r="GT157" s="235"/>
      <c r="GW157" s="451"/>
      <c r="GX157" s="451"/>
      <c r="GY157" s="451"/>
      <c r="GZ157" s="235"/>
      <c r="HA157" s="451"/>
      <c r="HB157" s="235"/>
      <c r="HC157" s="267"/>
      <c r="HR157" s="451"/>
      <c r="HS157" s="451" t="s">
        <v>517</v>
      </c>
    </row>
    <row r="158" spans="1:228" s="76" customFormat="1" ht="15" x14ac:dyDescent="0.25">
      <c r="A158" s="271"/>
      <c r="B158" s="272"/>
      <c r="C158" s="654" t="s">
        <v>98</v>
      </c>
      <c r="D158" s="654"/>
      <c r="E158" s="654"/>
      <c r="F158" s="654"/>
      <c r="G158" s="654"/>
      <c r="H158" s="229"/>
      <c r="I158" s="230"/>
      <c r="J158" s="230"/>
      <c r="K158" s="230"/>
      <c r="L158" s="232"/>
      <c r="M158" s="230"/>
      <c r="N158" s="232"/>
      <c r="O158" s="230"/>
      <c r="P158" s="270">
        <v>15950.75</v>
      </c>
      <c r="GO158" s="226"/>
      <c r="GP158" s="235"/>
      <c r="GQ158" s="235"/>
      <c r="GR158" s="235"/>
      <c r="GS158" s="235"/>
      <c r="GT158" s="235"/>
      <c r="GW158" s="451"/>
      <c r="GX158" s="451"/>
      <c r="GY158" s="451"/>
      <c r="GZ158" s="235"/>
      <c r="HA158" s="451"/>
      <c r="HB158" s="235" t="s">
        <v>98</v>
      </c>
      <c r="HC158" s="267"/>
      <c r="HR158" s="451"/>
      <c r="HS158" s="451"/>
    </row>
    <row r="159" spans="1:228" s="76" customFormat="1" ht="1.5" customHeight="1" x14ac:dyDescent="0.25">
      <c r="A159" s="273"/>
      <c r="B159" s="274"/>
      <c r="C159" s="274"/>
      <c r="D159" s="274"/>
      <c r="E159" s="274"/>
      <c r="F159" s="275"/>
      <c r="G159" s="275"/>
      <c r="H159" s="275"/>
      <c r="I159" s="275"/>
      <c r="J159" s="276"/>
      <c r="K159" s="275"/>
      <c r="L159" s="276"/>
      <c r="M159" s="277"/>
      <c r="N159" s="276"/>
      <c r="O159" s="278"/>
      <c r="P159" s="279"/>
      <c r="Q159" s="280"/>
      <c r="R159" s="281"/>
      <c r="GO159" s="226"/>
      <c r="GP159" s="235"/>
      <c r="GQ159" s="235"/>
      <c r="GR159" s="235"/>
      <c r="GS159" s="235"/>
      <c r="GT159" s="235"/>
      <c r="GW159" s="451"/>
      <c r="GX159" s="451"/>
      <c r="GY159" s="451"/>
      <c r="GZ159" s="235"/>
      <c r="HA159" s="451"/>
      <c r="HB159" s="235"/>
      <c r="HC159" s="267"/>
      <c r="HR159" s="451"/>
      <c r="HS159" s="451"/>
    </row>
    <row r="160" spans="1:228" s="76" customFormat="1" ht="15" x14ac:dyDescent="0.25">
      <c r="A160" s="268"/>
      <c r="B160" s="282"/>
      <c r="C160" s="650" t="s">
        <v>382</v>
      </c>
      <c r="D160" s="650"/>
      <c r="E160" s="650"/>
      <c r="F160" s="650"/>
      <c r="G160" s="650"/>
      <c r="H160" s="650"/>
      <c r="I160" s="650"/>
      <c r="J160" s="650"/>
      <c r="K160" s="650"/>
      <c r="L160" s="650"/>
      <c r="M160" s="650"/>
      <c r="N160" s="650"/>
      <c r="O160" s="650"/>
      <c r="P160" s="283"/>
      <c r="Q160" s="280"/>
      <c r="R160" s="281"/>
      <c r="GO160" s="226"/>
      <c r="GP160" s="235"/>
      <c r="GQ160" s="235"/>
      <c r="GR160" s="235"/>
      <c r="GS160" s="235"/>
      <c r="GT160" s="235"/>
      <c r="GW160" s="451"/>
      <c r="GX160" s="451"/>
      <c r="GY160" s="451"/>
      <c r="GZ160" s="235"/>
      <c r="HA160" s="451"/>
      <c r="HB160" s="235"/>
      <c r="HC160" s="267"/>
      <c r="HR160" s="451"/>
      <c r="HS160" s="451"/>
      <c r="HT160" s="284" t="s">
        <v>382</v>
      </c>
    </row>
    <row r="161" spans="1:229" s="76" customFormat="1" ht="15" x14ac:dyDescent="0.25">
      <c r="A161" s="268"/>
      <c r="B161" s="237"/>
      <c r="C161" s="648" t="s">
        <v>113</v>
      </c>
      <c r="D161" s="648"/>
      <c r="E161" s="648"/>
      <c r="F161" s="648"/>
      <c r="G161" s="648"/>
      <c r="H161" s="648"/>
      <c r="I161" s="648"/>
      <c r="J161" s="648"/>
      <c r="K161" s="648"/>
      <c r="L161" s="648"/>
      <c r="M161" s="648"/>
      <c r="N161" s="648"/>
      <c r="O161" s="648"/>
      <c r="P161" s="285">
        <v>550422.98</v>
      </c>
      <c r="Q161" s="280"/>
      <c r="R161" s="281"/>
      <c r="GO161" s="226"/>
      <c r="GP161" s="235"/>
      <c r="GQ161" s="235"/>
      <c r="GR161" s="235"/>
      <c r="GS161" s="235"/>
      <c r="GT161" s="235"/>
      <c r="GW161" s="451"/>
      <c r="GX161" s="451"/>
      <c r="GY161" s="451"/>
      <c r="GZ161" s="235"/>
      <c r="HA161" s="451"/>
      <c r="HB161" s="235"/>
      <c r="HC161" s="267"/>
      <c r="HR161" s="451"/>
      <c r="HS161" s="451"/>
      <c r="HT161" s="284"/>
      <c r="HU161" s="286" t="s">
        <v>113</v>
      </c>
    </row>
    <row r="162" spans="1:229" s="76" customFormat="1" ht="15" x14ac:dyDescent="0.25">
      <c r="A162" s="268"/>
      <c r="B162" s="237"/>
      <c r="C162" s="648" t="s">
        <v>105</v>
      </c>
      <c r="D162" s="648"/>
      <c r="E162" s="648"/>
      <c r="F162" s="648"/>
      <c r="G162" s="648"/>
      <c r="H162" s="648"/>
      <c r="I162" s="648"/>
      <c r="J162" s="648"/>
      <c r="K162" s="648"/>
      <c r="L162" s="648"/>
      <c r="M162" s="648"/>
      <c r="N162" s="648"/>
      <c r="O162" s="648"/>
      <c r="P162" s="287"/>
      <c r="Q162" s="280"/>
      <c r="R162" s="281"/>
      <c r="GO162" s="226"/>
      <c r="GP162" s="235"/>
      <c r="GQ162" s="235"/>
      <c r="GR162" s="235"/>
      <c r="GS162" s="235"/>
      <c r="GT162" s="235"/>
      <c r="GW162" s="451"/>
      <c r="GX162" s="451"/>
      <c r="GY162" s="451"/>
      <c r="GZ162" s="235"/>
      <c r="HA162" s="451"/>
      <c r="HB162" s="235"/>
      <c r="HC162" s="267"/>
      <c r="HR162" s="451"/>
      <c r="HS162" s="451"/>
      <c r="HT162" s="284"/>
      <c r="HU162" s="286" t="s">
        <v>105</v>
      </c>
    </row>
    <row r="163" spans="1:229" s="76" customFormat="1" ht="15" x14ac:dyDescent="0.25">
      <c r="A163" s="268"/>
      <c r="B163" s="237"/>
      <c r="C163" s="648" t="s">
        <v>106</v>
      </c>
      <c r="D163" s="648"/>
      <c r="E163" s="648"/>
      <c r="F163" s="648"/>
      <c r="G163" s="648"/>
      <c r="H163" s="648"/>
      <c r="I163" s="648"/>
      <c r="J163" s="648"/>
      <c r="K163" s="648"/>
      <c r="L163" s="648"/>
      <c r="M163" s="648"/>
      <c r="N163" s="648"/>
      <c r="O163" s="648"/>
      <c r="P163" s="285">
        <v>18962.07</v>
      </c>
      <c r="Q163" s="280"/>
      <c r="R163" s="281"/>
      <c r="GO163" s="226"/>
      <c r="GP163" s="235"/>
      <c r="GQ163" s="235"/>
      <c r="GR163" s="235"/>
      <c r="GS163" s="235"/>
      <c r="GT163" s="235"/>
      <c r="GW163" s="451"/>
      <c r="GX163" s="451"/>
      <c r="GY163" s="451"/>
      <c r="GZ163" s="235"/>
      <c r="HA163" s="451"/>
      <c r="HB163" s="235"/>
      <c r="HC163" s="267"/>
      <c r="HR163" s="451"/>
      <c r="HS163" s="451"/>
      <c r="HT163" s="284"/>
      <c r="HU163" s="286" t="s">
        <v>106</v>
      </c>
    </row>
    <row r="164" spans="1:229" s="76" customFormat="1" ht="15" x14ac:dyDescent="0.25">
      <c r="A164" s="268"/>
      <c r="B164" s="237"/>
      <c r="C164" s="648" t="s">
        <v>107</v>
      </c>
      <c r="D164" s="648"/>
      <c r="E164" s="648"/>
      <c r="F164" s="648"/>
      <c r="G164" s="648"/>
      <c r="H164" s="648"/>
      <c r="I164" s="648"/>
      <c r="J164" s="648"/>
      <c r="K164" s="648"/>
      <c r="L164" s="648"/>
      <c r="M164" s="648"/>
      <c r="N164" s="648"/>
      <c r="O164" s="648"/>
      <c r="P164" s="285">
        <v>41192.370000000003</v>
      </c>
      <c r="Q164" s="280"/>
      <c r="R164" s="281"/>
      <c r="GO164" s="226"/>
      <c r="GP164" s="235"/>
      <c r="GQ164" s="235"/>
      <c r="GR164" s="235"/>
      <c r="GS164" s="235"/>
      <c r="GT164" s="235"/>
      <c r="GW164" s="451"/>
      <c r="GX164" s="451"/>
      <c r="GY164" s="451"/>
      <c r="GZ164" s="235"/>
      <c r="HA164" s="451"/>
      <c r="HB164" s="235"/>
      <c r="HC164" s="267"/>
      <c r="HR164" s="451"/>
      <c r="HS164" s="451"/>
      <c r="HT164" s="284"/>
      <c r="HU164" s="286" t="s">
        <v>107</v>
      </c>
    </row>
    <row r="165" spans="1:229" s="76" customFormat="1" ht="15" x14ac:dyDescent="0.25">
      <c r="A165" s="268"/>
      <c r="B165" s="237"/>
      <c r="C165" s="648" t="s">
        <v>108</v>
      </c>
      <c r="D165" s="648"/>
      <c r="E165" s="648"/>
      <c r="F165" s="648"/>
      <c r="G165" s="648"/>
      <c r="H165" s="648"/>
      <c r="I165" s="648"/>
      <c r="J165" s="648"/>
      <c r="K165" s="648"/>
      <c r="L165" s="648"/>
      <c r="M165" s="648"/>
      <c r="N165" s="648"/>
      <c r="O165" s="648"/>
      <c r="P165" s="285">
        <v>12187.34</v>
      </c>
      <c r="Q165" s="280"/>
      <c r="R165" s="281"/>
      <c r="GO165" s="226"/>
      <c r="GP165" s="235"/>
      <c r="GQ165" s="235"/>
      <c r="GR165" s="235"/>
      <c r="GS165" s="235"/>
      <c r="GT165" s="235"/>
      <c r="GW165" s="451"/>
      <c r="GX165" s="451"/>
      <c r="GY165" s="451"/>
      <c r="GZ165" s="235"/>
      <c r="HA165" s="451"/>
      <c r="HB165" s="235"/>
      <c r="HC165" s="267"/>
      <c r="HR165" s="451"/>
      <c r="HS165" s="451"/>
      <c r="HT165" s="284"/>
      <c r="HU165" s="286" t="s">
        <v>108</v>
      </c>
    </row>
    <row r="166" spans="1:229" s="76" customFormat="1" ht="15" x14ac:dyDescent="0.25">
      <c r="A166" s="268"/>
      <c r="B166" s="237"/>
      <c r="C166" s="648" t="s">
        <v>109</v>
      </c>
      <c r="D166" s="648"/>
      <c r="E166" s="648"/>
      <c r="F166" s="648"/>
      <c r="G166" s="648"/>
      <c r="H166" s="648"/>
      <c r="I166" s="648"/>
      <c r="J166" s="648"/>
      <c r="K166" s="648"/>
      <c r="L166" s="648"/>
      <c r="M166" s="648"/>
      <c r="N166" s="648"/>
      <c r="O166" s="648"/>
      <c r="P166" s="285">
        <v>464609.4</v>
      </c>
      <c r="Q166" s="280"/>
      <c r="R166" s="281"/>
      <c r="GO166" s="226"/>
      <c r="GP166" s="235"/>
      <c r="GQ166" s="235"/>
      <c r="GR166" s="235"/>
      <c r="GS166" s="235"/>
      <c r="GT166" s="235"/>
      <c r="GW166" s="451"/>
      <c r="GX166" s="451"/>
      <c r="GY166" s="451"/>
      <c r="GZ166" s="235"/>
      <c r="HA166" s="451"/>
      <c r="HB166" s="235"/>
      <c r="HC166" s="267"/>
      <c r="HR166" s="451"/>
      <c r="HS166" s="451"/>
      <c r="HT166" s="284"/>
      <c r="HU166" s="286" t="s">
        <v>109</v>
      </c>
    </row>
    <row r="167" spans="1:229" s="76" customFormat="1" ht="15" x14ac:dyDescent="0.25">
      <c r="A167" s="268"/>
      <c r="B167" s="237"/>
      <c r="C167" s="648" t="s">
        <v>700</v>
      </c>
      <c r="D167" s="648"/>
      <c r="E167" s="648"/>
      <c r="F167" s="648"/>
      <c r="G167" s="648"/>
      <c r="H167" s="648"/>
      <c r="I167" s="648"/>
      <c r="J167" s="648"/>
      <c r="K167" s="648"/>
      <c r="L167" s="648"/>
      <c r="M167" s="648"/>
      <c r="N167" s="648"/>
      <c r="O167" s="648"/>
      <c r="P167" s="285">
        <v>13471.8</v>
      </c>
      <c r="Q167" s="280"/>
      <c r="R167" s="281"/>
      <c r="GO167" s="226"/>
      <c r="GP167" s="235"/>
      <c r="GQ167" s="235"/>
      <c r="GR167" s="235"/>
      <c r="GS167" s="235"/>
      <c r="GT167" s="235"/>
      <c r="GW167" s="451"/>
      <c r="GX167" s="451"/>
      <c r="GY167" s="451"/>
      <c r="GZ167" s="235"/>
      <c r="HA167" s="451"/>
      <c r="HB167" s="235"/>
      <c r="HC167" s="267"/>
      <c r="HR167" s="451"/>
      <c r="HS167" s="451"/>
      <c r="HT167" s="284"/>
      <c r="HU167" s="286" t="s">
        <v>700</v>
      </c>
    </row>
    <row r="168" spans="1:229" s="76" customFormat="1" ht="15" x14ac:dyDescent="0.25">
      <c r="A168" s="268"/>
      <c r="B168" s="237"/>
      <c r="C168" s="648" t="s">
        <v>267</v>
      </c>
      <c r="D168" s="648"/>
      <c r="E168" s="648"/>
      <c r="F168" s="648"/>
      <c r="G168" s="648"/>
      <c r="H168" s="648"/>
      <c r="I168" s="648"/>
      <c r="J168" s="648"/>
      <c r="K168" s="648"/>
      <c r="L168" s="648"/>
      <c r="M168" s="648"/>
      <c r="N168" s="648"/>
      <c r="O168" s="648"/>
      <c r="P168" s="285">
        <v>629754.67000000004</v>
      </c>
      <c r="Q168" s="280"/>
      <c r="R168" s="281"/>
      <c r="GO168" s="226"/>
      <c r="GP168" s="235"/>
      <c r="GQ168" s="235"/>
      <c r="GR168" s="235"/>
      <c r="GS168" s="235"/>
      <c r="GT168" s="235"/>
      <c r="GW168" s="451"/>
      <c r="GX168" s="451"/>
      <c r="GY168" s="451"/>
      <c r="GZ168" s="235"/>
      <c r="HA168" s="451"/>
      <c r="HB168" s="235"/>
      <c r="HC168" s="267"/>
      <c r="HR168" s="451"/>
      <c r="HS168" s="451"/>
      <c r="HT168" s="284"/>
      <c r="HU168" s="286" t="s">
        <v>267</v>
      </c>
    </row>
    <row r="169" spans="1:229" s="76" customFormat="1" ht="15" x14ac:dyDescent="0.25">
      <c r="A169" s="268"/>
      <c r="B169" s="237"/>
      <c r="C169" s="648" t="s">
        <v>701</v>
      </c>
      <c r="D169" s="648"/>
      <c r="E169" s="648"/>
      <c r="F169" s="648"/>
      <c r="G169" s="648"/>
      <c r="H169" s="648"/>
      <c r="I169" s="648"/>
      <c r="J169" s="648"/>
      <c r="K169" s="648"/>
      <c r="L169" s="648"/>
      <c r="M169" s="648"/>
      <c r="N169" s="648"/>
      <c r="O169" s="648"/>
      <c r="P169" s="285">
        <v>616282.87</v>
      </c>
      <c r="Q169" s="280"/>
      <c r="R169" s="281"/>
      <c r="GO169" s="226"/>
      <c r="GP169" s="235"/>
      <c r="GQ169" s="235"/>
      <c r="GR169" s="235"/>
      <c r="GS169" s="235"/>
      <c r="GT169" s="235"/>
      <c r="GW169" s="451"/>
      <c r="GX169" s="451"/>
      <c r="GY169" s="451"/>
      <c r="GZ169" s="235"/>
      <c r="HA169" s="451"/>
      <c r="HB169" s="235"/>
      <c r="HC169" s="267"/>
      <c r="HR169" s="451"/>
      <c r="HS169" s="451"/>
      <c r="HT169" s="284"/>
      <c r="HU169" s="286" t="s">
        <v>701</v>
      </c>
    </row>
    <row r="170" spans="1:229" s="76" customFormat="1" ht="15" x14ac:dyDescent="0.25">
      <c r="A170" s="268"/>
      <c r="B170" s="237"/>
      <c r="C170" s="648" t="s">
        <v>224</v>
      </c>
      <c r="D170" s="648"/>
      <c r="E170" s="648"/>
      <c r="F170" s="648"/>
      <c r="G170" s="648"/>
      <c r="H170" s="648"/>
      <c r="I170" s="648"/>
      <c r="J170" s="648"/>
      <c r="K170" s="648"/>
      <c r="L170" s="648"/>
      <c r="M170" s="648"/>
      <c r="N170" s="648"/>
      <c r="O170" s="648"/>
      <c r="P170" s="287"/>
      <c r="Q170" s="280"/>
      <c r="R170" s="281"/>
      <c r="GO170" s="226"/>
      <c r="GP170" s="235"/>
      <c r="GQ170" s="235"/>
      <c r="GR170" s="235"/>
      <c r="GS170" s="235"/>
      <c r="GT170" s="235"/>
      <c r="GW170" s="451"/>
      <c r="GX170" s="451"/>
      <c r="GY170" s="451"/>
      <c r="GZ170" s="235"/>
      <c r="HA170" s="451"/>
      <c r="HB170" s="235"/>
      <c r="HC170" s="267"/>
      <c r="HR170" s="451"/>
      <c r="HS170" s="451"/>
      <c r="HT170" s="284"/>
      <c r="HU170" s="286" t="s">
        <v>224</v>
      </c>
    </row>
    <row r="171" spans="1:229" s="76" customFormat="1" ht="15" x14ac:dyDescent="0.25">
      <c r="A171" s="268"/>
      <c r="B171" s="237"/>
      <c r="C171" s="648" t="s">
        <v>225</v>
      </c>
      <c r="D171" s="648"/>
      <c r="E171" s="648"/>
      <c r="F171" s="648"/>
      <c r="G171" s="648"/>
      <c r="H171" s="648"/>
      <c r="I171" s="648"/>
      <c r="J171" s="648"/>
      <c r="K171" s="648"/>
      <c r="L171" s="648"/>
      <c r="M171" s="648"/>
      <c r="N171" s="648"/>
      <c r="O171" s="648"/>
      <c r="P171" s="285">
        <v>18962.07</v>
      </c>
      <c r="Q171" s="280"/>
      <c r="R171" s="281"/>
      <c r="GO171" s="226"/>
      <c r="GP171" s="235"/>
      <c r="GQ171" s="235"/>
      <c r="GR171" s="235"/>
      <c r="GS171" s="235"/>
      <c r="GT171" s="235"/>
      <c r="GW171" s="451"/>
      <c r="GX171" s="451"/>
      <c r="GY171" s="451"/>
      <c r="GZ171" s="235"/>
      <c r="HA171" s="451"/>
      <c r="HB171" s="235"/>
      <c r="HC171" s="267"/>
      <c r="HR171" s="451"/>
      <c r="HS171" s="451"/>
      <c r="HT171" s="284"/>
      <c r="HU171" s="286" t="s">
        <v>225</v>
      </c>
    </row>
    <row r="172" spans="1:229" s="76" customFormat="1" ht="15" x14ac:dyDescent="0.25">
      <c r="A172" s="268"/>
      <c r="B172" s="237"/>
      <c r="C172" s="648" t="s">
        <v>702</v>
      </c>
      <c r="D172" s="648"/>
      <c r="E172" s="648"/>
      <c r="F172" s="648"/>
      <c r="G172" s="648"/>
      <c r="H172" s="648"/>
      <c r="I172" s="648"/>
      <c r="J172" s="648"/>
      <c r="K172" s="648"/>
      <c r="L172" s="648"/>
      <c r="M172" s="648"/>
      <c r="N172" s="648"/>
      <c r="O172" s="648"/>
      <c r="P172" s="285">
        <v>41192.370000000003</v>
      </c>
      <c r="Q172" s="280"/>
      <c r="R172" s="281"/>
      <c r="GO172" s="226"/>
      <c r="GP172" s="235"/>
      <c r="GQ172" s="235"/>
      <c r="GR172" s="235"/>
      <c r="GS172" s="235"/>
      <c r="GT172" s="235"/>
      <c r="GW172" s="451"/>
      <c r="GX172" s="451"/>
      <c r="GY172" s="451"/>
      <c r="GZ172" s="235"/>
      <c r="HA172" s="451"/>
      <c r="HB172" s="235"/>
      <c r="HC172" s="267"/>
      <c r="HR172" s="451"/>
      <c r="HS172" s="451"/>
      <c r="HT172" s="284"/>
      <c r="HU172" s="286" t="s">
        <v>702</v>
      </c>
    </row>
    <row r="173" spans="1:229" s="76" customFormat="1" ht="15" x14ac:dyDescent="0.25">
      <c r="A173" s="268"/>
      <c r="B173" s="237"/>
      <c r="C173" s="648" t="s">
        <v>703</v>
      </c>
      <c r="D173" s="648"/>
      <c r="E173" s="648"/>
      <c r="F173" s="648"/>
      <c r="G173" s="648"/>
      <c r="H173" s="648"/>
      <c r="I173" s="648"/>
      <c r="J173" s="648"/>
      <c r="K173" s="648"/>
      <c r="L173" s="648"/>
      <c r="M173" s="648"/>
      <c r="N173" s="648"/>
      <c r="O173" s="648"/>
      <c r="P173" s="285">
        <v>12187.34</v>
      </c>
      <c r="Q173" s="280"/>
      <c r="R173" s="281"/>
      <c r="GO173" s="226"/>
      <c r="GP173" s="235"/>
      <c r="GQ173" s="235"/>
      <c r="GR173" s="235"/>
      <c r="GS173" s="235"/>
      <c r="GT173" s="235"/>
      <c r="GW173" s="451"/>
      <c r="GX173" s="451"/>
      <c r="GY173" s="451"/>
      <c r="GZ173" s="235"/>
      <c r="HA173" s="451"/>
      <c r="HB173" s="235"/>
      <c r="HC173" s="267"/>
      <c r="HR173" s="451"/>
      <c r="HS173" s="451"/>
      <c r="HT173" s="284"/>
      <c r="HU173" s="286" t="s">
        <v>703</v>
      </c>
    </row>
    <row r="174" spans="1:229" s="76" customFormat="1" ht="15" x14ac:dyDescent="0.25">
      <c r="A174" s="268"/>
      <c r="B174" s="237"/>
      <c r="C174" s="648" t="s">
        <v>704</v>
      </c>
      <c r="D174" s="648"/>
      <c r="E174" s="648"/>
      <c r="F174" s="648"/>
      <c r="G174" s="648"/>
      <c r="H174" s="648"/>
      <c r="I174" s="648"/>
      <c r="J174" s="648"/>
      <c r="K174" s="648"/>
      <c r="L174" s="648"/>
      <c r="M174" s="648"/>
      <c r="N174" s="648"/>
      <c r="O174" s="648"/>
      <c r="P174" s="285">
        <v>464609.4</v>
      </c>
      <c r="Q174" s="280"/>
      <c r="R174" s="281"/>
      <c r="GO174" s="226"/>
      <c r="GP174" s="235"/>
      <c r="GQ174" s="235"/>
      <c r="GR174" s="235"/>
      <c r="GS174" s="235"/>
      <c r="GT174" s="235"/>
      <c r="GW174" s="451"/>
      <c r="GX174" s="451"/>
      <c r="GY174" s="451"/>
      <c r="GZ174" s="235"/>
      <c r="HA174" s="451"/>
      <c r="HB174" s="235"/>
      <c r="HC174" s="267"/>
      <c r="HR174" s="451"/>
      <c r="HS174" s="451"/>
      <c r="HT174" s="284"/>
      <c r="HU174" s="286" t="s">
        <v>704</v>
      </c>
    </row>
    <row r="175" spans="1:229" s="76" customFormat="1" ht="15" x14ac:dyDescent="0.25">
      <c r="A175" s="268"/>
      <c r="B175" s="237"/>
      <c r="C175" s="648" t="s">
        <v>226</v>
      </c>
      <c r="D175" s="648"/>
      <c r="E175" s="648"/>
      <c r="F175" s="648"/>
      <c r="G175" s="648"/>
      <c r="H175" s="648"/>
      <c r="I175" s="648"/>
      <c r="J175" s="648"/>
      <c r="K175" s="648"/>
      <c r="L175" s="648"/>
      <c r="M175" s="648"/>
      <c r="N175" s="648"/>
      <c r="O175" s="648"/>
      <c r="P175" s="285">
        <v>42683.53</v>
      </c>
      <c r="Q175" s="280"/>
      <c r="R175" s="281"/>
      <c r="GO175" s="226"/>
      <c r="GP175" s="235"/>
      <c r="GQ175" s="235"/>
      <c r="GR175" s="235"/>
      <c r="GS175" s="235"/>
      <c r="GT175" s="235"/>
      <c r="GW175" s="451"/>
      <c r="GX175" s="451"/>
      <c r="GY175" s="451"/>
      <c r="GZ175" s="235"/>
      <c r="HA175" s="451"/>
      <c r="HB175" s="235"/>
      <c r="HC175" s="267"/>
      <c r="HR175" s="451"/>
      <c r="HS175" s="451"/>
      <c r="HT175" s="284"/>
      <c r="HU175" s="286" t="s">
        <v>226</v>
      </c>
    </row>
    <row r="176" spans="1:229" s="76" customFormat="1" ht="15" x14ac:dyDescent="0.25">
      <c r="A176" s="268"/>
      <c r="B176" s="237"/>
      <c r="C176" s="648" t="s">
        <v>227</v>
      </c>
      <c r="D176" s="648"/>
      <c r="E176" s="648"/>
      <c r="F176" s="648"/>
      <c r="G176" s="648"/>
      <c r="H176" s="648"/>
      <c r="I176" s="648"/>
      <c r="J176" s="648"/>
      <c r="K176" s="648"/>
      <c r="L176" s="648"/>
      <c r="M176" s="648"/>
      <c r="N176" s="648"/>
      <c r="O176" s="648"/>
      <c r="P176" s="285">
        <v>36648.160000000003</v>
      </c>
      <c r="Q176" s="280"/>
      <c r="R176" s="281"/>
      <c r="GO176" s="226"/>
      <c r="GP176" s="235"/>
      <c r="GQ176" s="235"/>
      <c r="GR176" s="235"/>
      <c r="GS176" s="235"/>
      <c r="GT176" s="235"/>
      <c r="GW176" s="451"/>
      <c r="GX176" s="451"/>
      <c r="GY176" s="451"/>
      <c r="GZ176" s="235"/>
      <c r="HA176" s="451"/>
      <c r="HB176" s="235"/>
      <c r="HC176" s="267"/>
      <c r="HR176" s="451"/>
      <c r="HS176" s="451"/>
      <c r="HT176" s="284"/>
      <c r="HU176" s="286" t="s">
        <v>227</v>
      </c>
    </row>
    <row r="177" spans="1:233" s="76" customFormat="1" ht="15" x14ac:dyDescent="0.25">
      <c r="A177" s="268"/>
      <c r="B177" s="237"/>
      <c r="C177" s="648" t="s">
        <v>705</v>
      </c>
      <c r="D177" s="648"/>
      <c r="E177" s="648"/>
      <c r="F177" s="648"/>
      <c r="G177" s="648"/>
      <c r="H177" s="648"/>
      <c r="I177" s="648"/>
      <c r="J177" s="648"/>
      <c r="K177" s="648"/>
      <c r="L177" s="648"/>
      <c r="M177" s="648"/>
      <c r="N177" s="648"/>
      <c r="O177" s="648"/>
      <c r="P177" s="285">
        <v>13471.8</v>
      </c>
      <c r="Q177" s="280"/>
      <c r="R177" s="281"/>
      <c r="GO177" s="226"/>
      <c r="GP177" s="235"/>
      <c r="GQ177" s="235"/>
      <c r="GR177" s="235"/>
      <c r="GS177" s="235"/>
      <c r="GT177" s="235"/>
      <c r="GW177" s="451"/>
      <c r="GX177" s="451"/>
      <c r="GY177" s="451"/>
      <c r="GZ177" s="235"/>
      <c r="HA177" s="451"/>
      <c r="HB177" s="235"/>
      <c r="HC177" s="267"/>
      <c r="HR177" s="451"/>
      <c r="HS177" s="451"/>
      <c r="HT177" s="284"/>
      <c r="HU177" s="286" t="s">
        <v>705</v>
      </c>
    </row>
    <row r="178" spans="1:233" s="76" customFormat="1" ht="15" x14ac:dyDescent="0.25">
      <c r="A178" s="268"/>
      <c r="B178" s="237"/>
      <c r="C178" s="648" t="s">
        <v>114</v>
      </c>
      <c r="D178" s="648"/>
      <c r="E178" s="648"/>
      <c r="F178" s="648"/>
      <c r="G178" s="648"/>
      <c r="H178" s="648"/>
      <c r="I178" s="648"/>
      <c r="J178" s="648"/>
      <c r="K178" s="648"/>
      <c r="L178" s="648"/>
      <c r="M178" s="648"/>
      <c r="N178" s="648"/>
      <c r="O178" s="648"/>
      <c r="P178" s="285">
        <v>31149.41</v>
      </c>
      <c r="Q178" s="280"/>
      <c r="R178" s="281"/>
      <c r="GO178" s="226"/>
      <c r="GP178" s="235"/>
      <c r="GQ178" s="235"/>
      <c r="GR178" s="235"/>
      <c r="GS178" s="235"/>
      <c r="GT178" s="235"/>
      <c r="GW178" s="451"/>
      <c r="GX178" s="451"/>
      <c r="GY178" s="451"/>
      <c r="GZ178" s="235"/>
      <c r="HA178" s="451"/>
      <c r="HB178" s="235"/>
      <c r="HC178" s="267"/>
      <c r="HR178" s="451"/>
      <c r="HS178" s="451"/>
      <c r="HT178" s="284"/>
      <c r="HU178" s="286" t="s">
        <v>114</v>
      </c>
    </row>
    <row r="179" spans="1:233" s="76" customFormat="1" ht="15" x14ac:dyDescent="0.25">
      <c r="A179" s="268"/>
      <c r="B179" s="237"/>
      <c r="C179" s="648" t="s">
        <v>115</v>
      </c>
      <c r="D179" s="648"/>
      <c r="E179" s="648"/>
      <c r="F179" s="648"/>
      <c r="G179" s="648"/>
      <c r="H179" s="648"/>
      <c r="I179" s="648"/>
      <c r="J179" s="648"/>
      <c r="K179" s="648"/>
      <c r="L179" s="648"/>
      <c r="M179" s="648"/>
      <c r="N179" s="648"/>
      <c r="O179" s="648"/>
      <c r="P179" s="285">
        <v>42683.53</v>
      </c>
      <c r="Q179" s="280"/>
      <c r="R179" s="281"/>
      <c r="GO179" s="226"/>
      <c r="GP179" s="235"/>
      <c r="GQ179" s="235"/>
      <c r="GR179" s="235"/>
      <c r="GS179" s="235"/>
      <c r="GT179" s="235"/>
      <c r="GW179" s="451"/>
      <c r="GX179" s="451"/>
      <c r="GY179" s="451"/>
      <c r="GZ179" s="235"/>
      <c r="HA179" s="451"/>
      <c r="HB179" s="235"/>
      <c r="HC179" s="267"/>
      <c r="HR179" s="451"/>
      <c r="HS179" s="451"/>
      <c r="HT179" s="284"/>
      <c r="HU179" s="286" t="s">
        <v>115</v>
      </c>
    </row>
    <row r="180" spans="1:233" s="76" customFormat="1" ht="15" x14ac:dyDescent="0.25">
      <c r="A180" s="268"/>
      <c r="B180" s="237"/>
      <c r="C180" s="648" t="s">
        <v>116</v>
      </c>
      <c r="D180" s="648"/>
      <c r="E180" s="648"/>
      <c r="F180" s="648"/>
      <c r="G180" s="648"/>
      <c r="H180" s="648"/>
      <c r="I180" s="648"/>
      <c r="J180" s="648"/>
      <c r="K180" s="648"/>
      <c r="L180" s="648"/>
      <c r="M180" s="648"/>
      <c r="N180" s="648"/>
      <c r="O180" s="648"/>
      <c r="P180" s="285">
        <v>36648.160000000003</v>
      </c>
      <c r="Q180" s="280"/>
      <c r="R180" s="281"/>
      <c r="GO180" s="226"/>
      <c r="GP180" s="235"/>
      <c r="GQ180" s="235"/>
      <c r="GR180" s="235"/>
      <c r="GS180" s="235"/>
      <c r="GT180" s="235"/>
      <c r="GW180" s="451"/>
      <c r="GX180" s="451"/>
      <c r="GY180" s="451"/>
      <c r="GZ180" s="235"/>
      <c r="HA180" s="451"/>
      <c r="HB180" s="235"/>
      <c r="HC180" s="267"/>
      <c r="HR180" s="451"/>
      <c r="HS180" s="451"/>
      <c r="HT180" s="284"/>
      <c r="HU180" s="286" t="s">
        <v>116</v>
      </c>
    </row>
    <row r="181" spans="1:233" s="76" customFormat="1" ht="15" x14ac:dyDescent="0.25">
      <c r="A181" s="268"/>
      <c r="B181" s="282"/>
      <c r="C181" s="650" t="s">
        <v>383</v>
      </c>
      <c r="D181" s="650"/>
      <c r="E181" s="650"/>
      <c r="F181" s="650"/>
      <c r="G181" s="650"/>
      <c r="H181" s="650"/>
      <c r="I181" s="650"/>
      <c r="J181" s="650"/>
      <c r="K181" s="650"/>
      <c r="L181" s="650"/>
      <c r="M181" s="650"/>
      <c r="N181" s="650"/>
      <c r="O181" s="650"/>
      <c r="P181" s="288">
        <v>629754.67000000004</v>
      </c>
      <c r="Q181" s="280"/>
      <c r="R181" s="281"/>
      <c r="GO181" s="226"/>
      <c r="GP181" s="235"/>
      <c r="GQ181" s="235"/>
      <c r="GR181" s="235"/>
      <c r="GS181" s="235"/>
      <c r="GT181" s="235"/>
      <c r="GW181" s="451"/>
      <c r="GX181" s="451"/>
      <c r="GY181" s="451"/>
      <c r="GZ181" s="235"/>
      <c r="HA181" s="451"/>
      <c r="HB181" s="235"/>
      <c r="HC181" s="267"/>
      <c r="HR181" s="451"/>
      <c r="HS181" s="451"/>
      <c r="HT181" s="284"/>
      <c r="HV181" s="284" t="s">
        <v>383</v>
      </c>
    </row>
    <row r="182" spans="1:233" s="76" customFormat="1" ht="15" x14ac:dyDescent="0.25">
      <c r="A182" s="268"/>
      <c r="B182" s="237"/>
      <c r="C182" s="648" t="s">
        <v>384</v>
      </c>
      <c r="D182" s="648"/>
      <c r="E182" s="648"/>
      <c r="F182" s="648"/>
      <c r="G182" s="648"/>
      <c r="H182" s="648"/>
      <c r="I182" s="648"/>
      <c r="J182" s="648"/>
      <c r="K182" s="648"/>
      <c r="L182" s="648"/>
      <c r="M182" s="648"/>
      <c r="N182" s="648"/>
      <c r="O182" s="648"/>
      <c r="P182" s="287"/>
      <c r="Q182" s="280"/>
      <c r="R182" s="281"/>
      <c r="GO182" s="226"/>
      <c r="GP182" s="235"/>
      <c r="GQ182" s="235"/>
      <c r="GR182" s="235"/>
      <c r="GS182" s="235"/>
      <c r="GT182" s="235"/>
      <c r="GW182" s="451"/>
      <c r="GX182" s="451"/>
      <c r="GY182" s="451"/>
      <c r="GZ182" s="235"/>
      <c r="HA182" s="451"/>
      <c r="HB182" s="235"/>
      <c r="HC182" s="267"/>
      <c r="HR182" s="451"/>
      <c r="HS182" s="451"/>
      <c r="HT182" s="284"/>
      <c r="HU182" s="286" t="s">
        <v>384</v>
      </c>
      <c r="HV182" s="284"/>
    </row>
    <row r="183" spans="1:233" s="76" customFormat="1" ht="15" x14ac:dyDescent="0.25">
      <c r="A183" s="268"/>
      <c r="B183" s="237"/>
      <c r="C183" s="648" t="s">
        <v>385</v>
      </c>
      <c r="D183" s="648"/>
      <c r="E183" s="648"/>
      <c r="F183" s="648"/>
      <c r="G183" s="648"/>
      <c r="H183" s="648"/>
      <c r="I183" s="648"/>
      <c r="J183" s="648"/>
      <c r="K183" s="289" t="s">
        <v>706</v>
      </c>
      <c r="L183" s="457"/>
      <c r="M183" s="457"/>
      <c r="O183" s="291"/>
      <c r="P183" s="287"/>
      <c r="Q183" s="280"/>
      <c r="R183" s="281"/>
      <c r="GO183" s="226"/>
      <c r="GP183" s="235"/>
      <c r="GQ183" s="235"/>
      <c r="GR183" s="235"/>
      <c r="GS183" s="235"/>
      <c r="GT183" s="235"/>
      <c r="GW183" s="451"/>
      <c r="GX183" s="451"/>
      <c r="GY183" s="451"/>
      <c r="GZ183" s="235"/>
      <c r="HA183" s="451"/>
      <c r="HB183" s="235"/>
      <c r="HC183" s="267"/>
      <c r="HR183" s="451"/>
      <c r="HS183" s="451"/>
      <c r="HT183" s="284"/>
      <c r="HV183" s="284"/>
      <c r="HW183" s="286" t="s">
        <v>385</v>
      </c>
    </row>
    <row r="184" spans="1:233" s="76" customFormat="1" ht="15" x14ac:dyDescent="0.25">
      <c r="A184" s="268"/>
      <c r="B184" s="237"/>
      <c r="C184" s="648" t="s">
        <v>387</v>
      </c>
      <c r="D184" s="648"/>
      <c r="E184" s="648"/>
      <c r="F184" s="648"/>
      <c r="G184" s="648"/>
      <c r="H184" s="648"/>
      <c r="I184" s="648"/>
      <c r="J184" s="648"/>
      <c r="K184" s="289" t="s">
        <v>707</v>
      </c>
      <c r="L184" s="457"/>
      <c r="M184" s="457"/>
      <c r="O184" s="291"/>
      <c r="P184" s="287"/>
      <c r="Q184" s="280"/>
      <c r="R184" s="281"/>
      <c r="GO184" s="226"/>
      <c r="GP184" s="235"/>
      <c r="GQ184" s="235"/>
      <c r="GR184" s="235"/>
      <c r="GS184" s="235"/>
      <c r="GT184" s="235"/>
      <c r="GW184" s="451"/>
      <c r="GX184" s="451"/>
      <c r="GY184" s="451"/>
      <c r="GZ184" s="235"/>
      <c r="HA184" s="451"/>
      <c r="HB184" s="235"/>
      <c r="HC184" s="267"/>
      <c r="HR184" s="451"/>
      <c r="HS184" s="451"/>
      <c r="HT184" s="284"/>
      <c r="HV184" s="284"/>
      <c r="HW184" s="286" t="s">
        <v>387</v>
      </c>
    </row>
    <row r="185" spans="1:233" s="76" customFormat="1" ht="1.5" customHeight="1" x14ac:dyDescent="0.25">
      <c r="A185" s="292"/>
      <c r="B185" s="293"/>
      <c r="C185" s="293"/>
      <c r="D185" s="293"/>
      <c r="E185" s="293"/>
      <c r="F185" s="293"/>
      <c r="G185" s="293"/>
      <c r="H185" s="293"/>
      <c r="I185" s="293"/>
      <c r="J185" s="293"/>
      <c r="K185" s="293"/>
      <c r="L185" s="293"/>
      <c r="M185" s="293"/>
      <c r="N185" s="210"/>
      <c r="O185" s="294"/>
      <c r="P185" s="295"/>
      <c r="Q185" s="280"/>
      <c r="R185" s="281"/>
    </row>
    <row r="186" spans="1:233" s="76" customFormat="1" ht="15" x14ac:dyDescent="0.25">
      <c r="A186" s="268"/>
      <c r="B186" s="282"/>
      <c r="C186" s="650" t="s">
        <v>112</v>
      </c>
      <c r="D186" s="650"/>
      <c r="E186" s="650"/>
      <c r="F186" s="650"/>
      <c r="G186" s="650"/>
      <c r="H186" s="650"/>
      <c r="I186" s="650"/>
      <c r="J186" s="650"/>
      <c r="K186" s="650"/>
      <c r="L186" s="650"/>
      <c r="M186" s="650"/>
      <c r="N186" s="650"/>
      <c r="O186" s="650"/>
      <c r="P186" s="283"/>
      <c r="Q186" s="280"/>
      <c r="R186" s="281"/>
      <c r="HX186" s="284" t="s">
        <v>112</v>
      </c>
    </row>
    <row r="187" spans="1:233" s="76" customFormat="1" ht="15" x14ac:dyDescent="0.25">
      <c r="A187" s="268"/>
      <c r="B187" s="237"/>
      <c r="C187" s="648" t="s">
        <v>113</v>
      </c>
      <c r="D187" s="648"/>
      <c r="E187" s="648"/>
      <c r="F187" s="648"/>
      <c r="G187" s="648"/>
      <c r="H187" s="648"/>
      <c r="I187" s="648"/>
      <c r="J187" s="648"/>
      <c r="K187" s="648"/>
      <c r="L187" s="648"/>
      <c r="M187" s="648"/>
      <c r="N187" s="648"/>
      <c r="O187" s="648"/>
      <c r="P187" s="285">
        <v>550422.98</v>
      </c>
      <c r="Q187" s="296"/>
      <c r="R187" s="297"/>
      <c r="HX187" s="284"/>
      <c r="HY187" s="286" t="s">
        <v>113</v>
      </c>
    </row>
    <row r="188" spans="1:233" s="76" customFormat="1" ht="15" x14ac:dyDescent="0.25">
      <c r="A188" s="268"/>
      <c r="B188" s="237"/>
      <c r="C188" s="648" t="s">
        <v>105</v>
      </c>
      <c r="D188" s="648"/>
      <c r="E188" s="648"/>
      <c r="F188" s="648"/>
      <c r="G188" s="648"/>
      <c r="H188" s="648"/>
      <c r="I188" s="648"/>
      <c r="J188" s="648"/>
      <c r="K188" s="648"/>
      <c r="L188" s="648"/>
      <c r="M188" s="648"/>
      <c r="N188" s="648"/>
      <c r="O188" s="648"/>
      <c r="P188" s="287"/>
      <c r="Q188" s="296"/>
      <c r="R188" s="297"/>
      <c r="HX188" s="284"/>
      <c r="HY188" s="286" t="s">
        <v>105</v>
      </c>
    </row>
    <row r="189" spans="1:233" s="76" customFormat="1" ht="15" x14ac:dyDescent="0.25">
      <c r="A189" s="268"/>
      <c r="B189" s="237"/>
      <c r="C189" s="648" t="s">
        <v>106</v>
      </c>
      <c r="D189" s="648"/>
      <c r="E189" s="648"/>
      <c r="F189" s="648"/>
      <c r="G189" s="648"/>
      <c r="H189" s="648"/>
      <c r="I189" s="648"/>
      <c r="J189" s="648"/>
      <c r="K189" s="648"/>
      <c r="L189" s="648"/>
      <c r="M189" s="648"/>
      <c r="N189" s="648"/>
      <c r="O189" s="648"/>
      <c r="P189" s="285">
        <v>18962.07</v>
      </c>
      <c r="Q189" s="296"/>
      <c r="R189" s="297"/>
      <c r="HX189" s="284"/>
      <c r="HY189" s="286" t="s">
        <v>106</v>
      </c>
    </row>
    <row r="190" spans="1:233" s="76" customFormat="1" ht="15" x14ac:dyDescent="0.25">
      <c r="A190" s="268"/>
      <c r="B190" s="237"/>
      <c r="C190" s="648" t="s">
        <v>107</v>
      </c>
      <c r="D190" s="648"/>
      <c r="E190" s="648"/>
      <c r="F190" s="648"/>
      <c r="G190" s="648"/>
      <c r="H190" s="648"/>
      <c r="I190" s="648"/>
      <c r="J190" s="648"/>
      <c r="K190" s="648"/>
      <c r="L190" s="648"/>
      <c r="M190" s="648"/>
      <c r="N190" s="648"/>
      <c r="O190" s="648"/>
      <c r="P190" s="285">
        <v>41192.370000000003</v>
      </c>
      <c r="Q190" s="296"/>
      <c r="R190" s="297"/>
      <c r="HX190" s="284"/>
      <c r="HY190" s="286" t="s">
        <v>107</v>
      </c>
    </row>
    <row r="191" spans="1:233" s="76" customFormat="1" ht="15" x14ac:dyDescent="0.25">
      <c r="A191" s="268"/>
      <c r="B191" s="237"/>
      <c r="C191" s="648" t="s">
        <v>108</v>
      </c>
      <c r="D191" s="648"/>
      <c r="E191" s="648"/>
      <c r="F191" s="648"/>
      <c r="G191" s="648"/>
      <c r="H191" s="648"/>
      <c r="I191" s="648"/>
      <c r="J191" s="648"/>
      <c r="K191" s="648"/>
      <c r="L191" s="648"/>
      <c r="M191" s="648"/>
      <c r="N191" s="648"/>
      <c r="O191" s="648"/>
      <c r="P191" s="285">
        <v>12187.34</v>
      </c>
      <c r="Q191" s="296"/>
      <c r="R191" s="297"/>
      <c r="HX191" s="284"/>
      <c r="HY191" s="286" t="s">
        <v>108</v>
      </c>
    </row>
    <row r="192" spans="1:233" s="76" customFormat="1" ht="15" x14ac:dyDescent="0.25">
      <c r="A192" s="268"/>
      <c r="B192" s="237"/>
      <c r="C192" s="648" t="s">
        <v>109</v>
      </c>
      <c r="D192" s="648"/>
      <c r="E192" s="648"/>
      <c r="F192" s="648"/>
      <c r="G192" s="648"/>
      <c r="H192" s="648"/>
      <c r="I192" s="648"/>
      <c r="J192" s="648"/>
      <c r="K192" s="648"/>
      <c r="L192" s="648"/>
      <c r="M192" s="648"/>
      <c r="N192" s="648"/>
      <c r="O192" s="648"/>
      <c r="P192" s="285">
        <v>464609.4</v>
      </c>
      <c r="Q192" s="296"/>
      <c r="R192" s="297"/>
      <c r="HX192" s="284"/>
      <c r="HY192" s="286" t="s">
        <v>109</v>
      </c>
    </row>
    <row r="193" spans="1:234" s="76" customFormat="1" ht="15" x14ac:dyDescent="0.25">
      <c r="A193" s="268"/>
      <c r="B193" s="237"/>
      <c r="C193" s="648" t="s">
        <v>700</v>
      </c>
      <c r="D193" s="648"/>
      <c r="E193" s="648"/>
      <c r="F193" s="648"/>
      <c r="G193" s="648"/>
      <c r="H193" s="648"/>
      <c r="I193" s="648"/>
      <c r="J193" s="648"/>
      <c r="K193" s="648"/>
      <c r="L193" s="648"/>
      <c r="M193" s="648"/>
      <c r="N193" s="648"/>
      <c r="O193" s="648"/>
      <c r="P193" s="285">
        <v>13471.8</v>
      </c>
      <c r="Q193" s="296"/>
      <c r="R193" s="297"/>
      <c r="HX193" s="284"/>
      <c r="HY193" s="286" t="s">
        <v>700</v>
      </c>
    </row>
    <row r="194" spans="1:234" s="76" customFormat="1" ht="15" x14ac:dyDescent="0.25">
      <c r="A194" s="268"/>
      <c r="B194" s="237"/>
      <c r="C194" s="648" t="s">
        <v>267</v>
      </c>
      <c r="D194" s="648"/>
      <c r="E194" s="648"/>
      <c r="F194" s="648"/>
      <c r="G194" s="648"/>
      <c r="H194" s="648"/>
      <c r="I194" s="648"/>
      <c r="J194" s="648"/>
      <c r="K194" s="648"/>
      <c r="L194" s="648"/>
      <c r="M194" s="648"/>
      <c r="N194" s="648"/>
      <c r="O194" s="648"/>
      <c r="P194" s="285">
        <v>629754.67000000004</v>
      </c>
      <c r="Q194" s="296"/>
      <c r="R194" s="297"/>
      <c r="HX194" s="284"/>
      <c r="HY194" s="286" t="s">
        <v>267</v>
      </c>
    </row>
    <row r="195" spans="1:234" s="76" customFormat="1" ht="15" x14ac:dyDescent="0.25">
      <c r="A195" s="268"/>
      <c r="B195" s="237"/>
      <c r="C195" s="648" t="s">
        <v>701</v>
      </c>
      <c r="D195" s="648"/>
      <c r="E195" s="648"/>
      <c r="F195" s="648"/>
      <c r="G195" s="648"/>
      <c r="H195" s="648"/>
      <c r="I195" s="648"/>
      <c r="J195" s="648"/>
      <c r="K195" s="648"/>
      <c r="L195" s="648"/>
      <c r="M195" s="648"/>
      <c r="N195" s="648"/>
      <c r="O195" s="648"/>
      <c r="P195" s="285">
        <v>616282.87</v>
      </c>
      <c r="Q195" s="296"/>
      <c r="R195" s="297"/>
      <c r="HX195" s="284"/>
      <c r="HY195" s="286" t="s">
        <v>701</v>
      </c>
    </row>
    <row r="196" spans="1:234" s="76" customFormat="1" ht="15" x14ac:dyDescent="0.25">
      <c r="A196" s="268"/>
      <c r="B196" s="237"/>
      <c r="C196" s="648" t="s">
        <v>224</v>
      </c>
      <c r="D196" s="648"/>
      <c r="E196" s="648"/>
      <c r="F196" s="648"/>
      <c r="G196" s="648"/>
      <c r="H196" s="648"/>
      <c r="I196" s="648"/>
      <c r="J196" s="648"/>
      <c r="K196" s="648"/>
      <c r="L196" s="648"/>
      <c r="M196" s="648"/>
      <c r="N196" s="648"/>
      <c r="O196" s="648"/>
      <c r="P196" s="287"/>
      <c r="Q196" s="296"/>
      <c r="R196" s="297"/>
      <c r="HX196" s="284"/>
      <c r="HY196" s="286" t="s">
        <v>224</v>
      </c>
    </row>
    <row r="197" spans="1:234" s="76" customFormat="1" ht="15" x14ac:dyDescent="0.25">
      <c r="A197" s="268"/>
      <c r="B197" s="237"/>
      <c r="C197" s="648" t="s">
        <v>225</v>
      </c>
      <c r="D197" s="648"/>
      <c r="E197" s="648"/>
      <c r="F197" s="648"/>
      <c r="G197" s="648"/>
      <c r="H197" s="648"/>
      <c r="I197" s="648"/>
      <c r="J197" s="648"/>
      <c r="K197" s="648"/>
      <c r="L197" s="648"/>
      <c r="M197" s="648"/>
      <c r="N197" s="648"/>
      <c r="O197" s="648"/>
      <c r="P197" s="285">
        <v>18962.07</v>
      </c>
      <c r="Q197" s="296"/>
      <c r="R197" s="297"/>
      <c r="HX197" s="284"/>
      <c r="HY197" s="286" t="s">
        <v>225</v>
      </c>
    </row>
    <row r="198" spans="1:234" s="76" customFormat="1" ht="15" x14ac:dyDescent="0.25">
      <c r="A198" s="268"/>
      <c r="B198" s="237"/>
      <c r="C198" s="648" t="s">
        <v>702</v>
      </c>
      <c r="D198" s="648"/>
      <c r="E198" s="648"/>
      <c r="F198" s="648"/>
      <c r="G198" s="648"/>
      <c r="H198" s="648"/>
      <c r="I198" s="648"/>
      <c r="J198" s="648"/>
      <c r="K198" s="648"/>
      <c r="L198" s="648"/>
      <c r="M198" s="648"/>
      <c r="N198" s="648"/>
      <c r="O198" s="648"/>
      <c r="P198" s="285">
        <v>41192.370000000003</v>
      </c>
      <c r="Q198" s="296"/>
      <c r="R198" s="297"/>
      <c r="HX198" s="284"/>
      <c r="HY198" s="286" t="s">
        <v>702</v>
      </c>
    </row>
    <row r="199" spans="1:234" s="76" customFormat="1" ht="15" x14ac:dyDescent="0.25">
      <c r="A199" s="268"/>
      <c r="B199" s="237"/>
      <c r="C199" s="648" t="s">
        <v>703</v>
      </c>
      <c r="D199" s="648"/>
      <c r="E199" s="648"/>
      <c r="F199" s="648"/>
      <c r="G199" s="648"/>
      <c r="H199" s="648"/>
      <c r="I199" s="648"/>
      <c r="J199" s="648"/>
      <c r="K199" s="648"/>
      <c r="L199" s="648"/>
      <c r="M199" s="648"/>
      <c r="N199" s="648"/>
      <c r="O199" s="648"/>
      <c r="P199" s="285">
        <v>12187.34</v>
      </c>
      <c r="Q199" s="296"/>
      <c r="R199" s="297"/>
      <c r="HX199" s="284"/>
      <c r="HY199" s="286" t="s">
        <v>703</v>
      </c>
    </row>
    <row r="200" spans="1:234" s="76" customFormat="1" ht="15" x14ac:dyDescent="0.25">
      <c r="A200" s="268"/>
      <c r="B200" s="237"/>
      <c r="C200" s="648" t="s">
        <v>704</v>
      </c>
      <c r="D200" s="648"/>
      <c r="E200" s="648"/>
      <c r="F200" s="648"/>
      <c r="G200" s="648"/>
      <c r="H200" s="648"/>
      <c r="I200" s="648"/>
      <c r="J200" s="648"/>
      <c r="K200" s="648"/>
      <c r="L200" s="648"/>
      <c r="M200" s="648"/>
      <c r="N200" s="648"/>
      <c r="O200" s="648"/>
      <c r="P200" s="285">
        <v>464609.4</v>
      </c>
      <c r="Q200" s="296"/>
      <c r="R200" s="297"/>
      <c r="HX200" s="284"/>
      <c r="HY200" s="286" t="s">
        <v>704</v>
      </c>
    </row>
    <row r="201" spans="1:234" s="76" customFormat="1" ht="15" x14ac:dyDescent="0.25">
      <c r="A201" s="268"/>
      <c r="B201" s="237"/>
      <c r="C201" s="648" t="s">
        <v>226</v>
      </c>
      <c r="D201" s="648"/>
      <c r="E201" s="648"/>
      <c r="F201" s="648"/>
      <c r="G201" s="648"/>
      <c r="H201" s="648"/>
      <c r="I201" s="648"/>
      <c r="J201" s="648"/>
      <c r="K201" s="648"/>
      <c r="L201" s="648"/>
      <c r="M201" s="648"/>
      <c r="N201" s="648"/>
      <c r="O201" s="648"/>
      <c r="P201" s="285">
        <v>42683.53</v>
      </c>
      <c r="Q201" s="296"/>
      <c r="R201" s="297"/>
      <c r="HX201" s="284"/>
      <c r="HY201" s="286" t="s">
        <v>226</v>
      </c>
    </row>
    <row r="202" spans="1:234" s="76" customFormat="1" ht="15" x14ac:dyDescent="0.25">
      <c r="A202" s="268"/>
      <c r="B202" s="237"/>
      <c r="C202" s="648" t="s">
        <v>227</v>
      </c>
      <c r="D202" s="648"/>
      <c r="E202" s="648"/>
      <c r="F202" s="648"/>
      <c r="G202" s="648"/>
      <c r="H202" s="648"/>
      <c r="I202" s="648"/>
      <c r="J202" s="648"/>
      <c r="K202" s="648"/>
      <c r="L202" s="648"/>
      <c r="M202" s="648"/>
      <c r="N202" s="648"/>
      <c r="O202" s="648"/>
      <c r="P202" s="285">
        <v>36648.160000000003</v>
      </c>
      <c r="Q202" s="296"/>
      <c r="R202" s="297"/>
      <c r="HX202" s="284"/>
      <c r="HY202" s="286" t="s">
        <v>227</v>
      </c>
    </row>
    <row r="203" spans="1:234" s="76" customFormat="1" ht="15" x14ac:dyDescent="0.25">
      <c r="A203" s="268"/>
      <c r="B203" s="237"/>
      <c r="C203" s="648" t="s">
        <v>705</v>
      </c>
      <c r="D203" s="648"/>
      <c r="E203" s="648"/>
      <c r="F203" s="648"/>
      <c r="G203" s="648"/>
      <c r="H203" s="648"/>
      <c r="I203" s="648"/>
      <c r="J203" s="648"/>
      <c r="K203" s="648"/>
      <c r="L203" s="648"/>
      <c r="M203" s="648"/>
      <c r="N203" s="648"/>
      <c r="O203" s="648"/>
      <c r="P203" s="285">
        <v>13471.8</v>
      </c>
      <c r="Q203" s="296"/>
      <c r="R203" s="297"/>
      <c r="HX203" s="284"/>
      <c r="HY203" s="286" t="s">
        <v>705</v>
      </c>
    </row>
    <row r="204" spans="1:234" s="76" customFormat="1" ht="15" x14ac:dyDescent="0.25">
      <c r="A204" s="268"/>
      <c r="B204" s="237"/>
      <c r="C204" s="648" t="s">
        <v>114</v>
      </c>
      <c r="D204" s="648"/>
      <c r="E204" s="648"/>
      <c r="F204" s="648"/>
      <c r="G204" s="648"/>
      <c r="H204" s="648"/>
      <c r="I204" s="648"/>
      <c r="J204" s="648"/>
      <c r="K204" s="648"/>
      <c r="L204" s="648"/>
      <c r="M204" s="648"/>
      <c r="N204" s="648"/>
      <c r="O204" s="648"/>
      <c r="P204" s="285">
        <v>31149.41</v>
      </c>
      <c r="Q204" s="296"/>
      <c r="R204" s="297"/>
      <c r="HX204" s="284"/>
      <c r="HY204" s="286" t="s">
        <v>114</v>
      </c>
    </row>
    <row r="205" spans="1:234" s="76" customFormat="1" ht="15" x14ac:dyDescent="0.25">
      <c r="A205" s="268"/>
      <c r="B205" s="237"/>
      <c r="C205" s="648" t="s">
        <v>115</v>
      </c>
      <c r="D205" s="648"/>
      <c r="E205" s="648"/>
      <c r="F205" s="648"/>
      <c r="G205" s="648"/>
      <c r="H205" s="648"/>
      <c r="I205" s="648"/>
      <c r="J205" s="648"/>
      <c r="K205" s="648"/>
      <c r="L205" s="648"/>
      <c r="M205" s="648"/>
      <c r="N205" s="648"/>
      <c r="O205" s="648"/>
      <c r="P205" s="285">
        <v>42683.53</v>
      </c>
      <c r="Q205" s="296"/>
      <c r="R205" s="297"/>
      <c r="HX205" s="284"/>
      <c r="HY205" s="286" t="s">
        <v>115</v>
      </c>
    </row>
    <row r="206" spans="1:234" s="76" customFormat="1" ht="15" x14ac:dyDescent="0.25">
      <c r="A206" s="268"/>
      <c r="B206" s="237"/>
      <c r="C206" s="648" t="s">
        <v>116</v>
      </c>
      <c r="D206" s="648"/>
      <c r="E206" s="648"/>
      <c r="F206" s="648"/>
      <c r="G206" s="648"/>
      <c r="H206" s="648"/>
      <c r="I206" s="648"/>
      <c r="J206" s="648"/>
      <c r="K206" s="648"/>
      <c r="L206" s="648"/>
      <c r="M206" s="648"/>
      <c r="N206" s="648"/>
      <c r="O206" s="648"/>
      <c r="P206" s="285">
        <v>36648.160000000003</v>
      </c>
      <c r="Q206" s="296"/>
      <c r="R206" s="297"/>
      <c r="HX206" s="284"/>
      <c r="HY206" s="286" t="s">
        <v>116</v>
      </c>
    </row>
    <row r="207" spans="1:234" s="76" customFormat="1" ht="15" x14ac:dyDescent="0.25">
      <c r="A207" s="268"/>
      <c r="B207" s="282"/>
      <c r="C207" s="650" t="s">
        <v>117</v>
      </c>
      <c r="D207" s="650"/>
      <c r="E207" s="650"/>
      <c r="F207" s="650"/>
      <c r="G207" s="650"/>
      <c r="H207" s="650"/>
      <c r="I207" s="650"/>
      <c r="J207" s="650"/>
      <c r="K207" s="650"/>
      <c r="L207" s="650"/>
      <c r="M207" s="650"/>
      <c r="N207" s="650"/>
      <c r="O207" s="650"/>
      <c r="P207" s="288">
        <v>629754.67000000004</v>
      </c>
      <c r="Q207" s="296"/>
      <c r="R207" s="298"/>
      <c r="HX207" s="284"/>
      <c r="HZ207" s="284" t="s">
        <v>117</v>
      </c>
    </row>
    <row r="208" spans="1:234" s="76" customFormat="1" ht="15" x14ac:dyDescent="0.25">
      <c r="A208" s="268"/>
      <c r="B208" s="237"/>
      <c r="C208" s="648" t="s">
        <v>384</v>
      </c>
      <c r="D208" s="648"/>
      <c r="E208" s="648"/>
      <c r="F208" s="648"/>
      <c r="G208" s="648"/>
      <c r="H208" s="648"/>
      <c r="I208" s="648"/>
      <c r="J208" s="648"/>
      <c r="K208" s="648"/>
      <c r="L208" s="648"/>
      <c r="M208" s="648"/>
      <c r="N208" s="648"/>
      <c r="O208" s="648"/>
      <c r="P208" s="287"/>
      <c r="Q208" s="296"/>
      <c r="R208" s="297"/>
      <c r="HX208" s="284"/>
      <c r="HY208" s="286" t="s">
        <v>384</v>
      </c>
      <c r="HZ208" s="284"/>
    </row>
    <row r="209" spans="1:275" s="76" customFormat="1" ht="15" x14ac:dyDescent="0.25">
      <c r="A209" s="268"/>
      <c r="B209" s="237"/>
      <c r="C209" s="648" t="s">
        <v>385</v>
      </c>
      <c r="D209" s="648"/>
      <c r="E209" s="648"/>
      <c r="F209" s="648"/>
      <c r="G209" s="648"/>
      <c r="H209" s="648"/>
      <c r="I209" s="648"/>
      <c r="J209" s="648"/>
      <c r="K209" s="289" t="s">
        <v>706</v>
      </c>
      <c r="L209" s="457"/>
      <c r="M209" s="457"/>
      <c r="O209" s="291"/>
      <c r="P209" s="287"/>
      <c r="Q209" s="296"/>
      <c r="R209" s="298"/>
      <c r="HX209" s="284"/>
      <c r="HZ209" s="284"/>
      <c r="IA209" s="286" t="s">
        <v>385</v>
      </c>
    </row>
    <row r="210" spans="1:275" s="76" customFormat="1" ht="15" x14ac:dyDescent="0.25">
      <c r="A210" s="268"/>
      <c r="B210" s="237"/>
      <c r="C210" s="648" t="s">
        <v>387</v>
      </c>
      <c r="D210" s="648"/>
      <c r="E210" s="648"/>
      <c r="F210" s="648"/>
      <c r="G210" s="648"/>
      <c r="H210" s="648"/>
      <c r="I210" s="648"/>
      <c r="J210" s="648"/>
      <c r="K210" s="289" t="s">
        <v>707</v>
      </c>
      <c r="L210" s="457"/>
      <c r="M210" s="457"/>
      <c r="O210" s="291"/>
      <c r="P210" s="287"/>
      <c r="Q210" s="296"/>
      <c r="R210" s="298"/>
      <c r="HX210" s="284"/>
      <c r="HZ210" s="284"/>
      <c r="IA210" s="286" t="s">
        <v>387</v>
      </c>
    </row>
    <row r="211" spans="1:275" s="305" customFormat="1" ht="1.5" customHeight="1" x14ac:dyDescent="0.2">
      <c r="A211" s="292"/>
      <c r="B211" s="276"/>
      <c r="C211" s="274"/>
      <c r="D211" s="274"/>
      <c r="E211" s="274"/>
      <c r="F211" s="274"/>
      <c r="G211" s="274"/>
      <c r="H211" s="274"/>
      <c r="I211" s="274"/>
      <c r="J211" s="274"/>
      <c r="K211" s="274"/>
      <c r="L211" s="299"/>
      <c r="M211" s="300"/>
      <c r="N211" s="301"/>
      <c r="O211" s="302"/>
      <c r="P211" s="303"/>
      <c r="Q211" s="304"/>
      <c r="R211" s="304"/>
      <c r="AB211" s="455"/>
      <c r="AC211" s="455"/>
      <c r="AD211" s="455"/>
      <c r="AE211" s="455"/>
      <c r="AF211" s="455"/>
      <c r="AG211" s="455"/>
      <c r="AH211" s="306"/>
      <c r="AI211" s="306"/>
      <c r="AJ211" s="306"/>
      <c r="AK211" s="306"/>
      <c r="AL211" s="306"/>
      <c r="AM211" s="306"/>
      <c r="AN211" s="306"/>
      <c r="AO211" s="306"/>
      <c r="AP211" s="306"/>
      <c r="AQ211" s="306"/>
      <c r="AR211" s="455"/>
      <c r="AS211" s="455"/>
      <c r="AT211" s="455"/>
      <c r="AU211" s="455"/>
      <c r="AV211" s="455"/>
      <c r="AW211" s="455"/>
      <c r="AX211" s="306"/>
      <c r="AY211" s="306"/>
      <c r="AZ211" s="306"/>
      <c r="BA211" s="306"/>
      <c r="BB211" s="306"/>
      <c r="BC211" s="306"/>
      <c r="BD211" s="306"/>
      <c r="BE211" s="306"/>
      <c r="BF211" s="306"/>
      <c r="BG211" s="306"/>
      <c r="BH211" s="455"/>
      <c r="BI211" s="455"/>
      <c r="BJ211" s="455"/>
      <c r="BK211" s="455"/>
      <c r="BL211" s="455"/>
      <c r="BM211" s="455"/>
      <c r="BN211" s="306"/>
      <c r="BO211" s="306"/>
      <c r="BP211" s="306"/>
      <c r="BQ211" s="306"/>
      <c r="BR211" s="306"/>
      <c r="BS211" s="306"/>
      <c r="BT211" s="306"/>
      <c r="BU211" s="306"/>
      <c r="BV211" s="306"/>
      <c r="BW211" s="306"/>
      <c r="BX211" s="455"/>
      <c r="BY211" s="455"/>
      <c r="BZ211" s="455"/>
      <c r="CA211" s="455"/>
      <c r="CB211" s="455"/>
      <c r="CC211" s="455"/>
      <c r="CD211" s="306"/>
      <c r="CE211" s="306"/>
      <c r="CF211" s="306"/>
      <c r="CG211" s="306"/>
      <c r="CH211" s="306"/>
      <c r="CI211" s="306"/>
      <c r="CJ211" s="306"/>
      <c r="CK211" s="306"/>
      <c r="CL211" s="306"/>
      <c r="CM211" s="306"/>
      <c r="CN211" s="455"/>
      <c r="CO211" s="455"/>
      <c r="CP211" s="455"/>
      <c r="CQ211" s="455"/>
      <c r="CR211" s="455"/>
      <c r="CS211" s="455"/>
      <c r="CT211" s="306"/>
      <c r="CU211" s="306"/>
      <c r="CV211" s="306"/>
      <c r="CW211" s="306"/>
      <c r="CX211" s="306"/>
      <c r="CY211" s="306"/>
      <c r="CZ211" s="306"/>
      <c r="DA211" s="306"/>
      <c r="DB211" s="306"/>
      <c r="DC211" s="306"/>
      <c r="DD211" s="455"/>
      <c r="DE211" s="455"/>
      <c r="DF211" s="455"/>
      <c r="DG211" s="455"/>
      <c r="DH211" s="455"/>
      <c r="DI211" s="455"/>
      <c r="DJ211" s="306"/>
      <c r="DK211" s="306"/>
      <c r="DL211" s="306"/>
      <c r="DM211" s="306"/>
      <c r="DN211" s="306"/>
      <c r="DO211" s="306"/>
      <c r="DP211" s="306"/>
      <c r="DQ211" s="306"/>
      <c r="DR211" s="306"/>
      <c r="DS211" s="306"/>
      <c r="DT211" s="455"/>
      <c r="DU211" s="455"/>
      <c r="DV211" s="455"/>
      <c r="DW211" s="455"/>
      <c r="DX211" s="455"/>
      <c r="DY211" s="455"/>
      <c r="DZ211" s="306"/>
      <c r="EA211" s="306"/>
      <c r="EB211" s="306"/>
      <c r="EC211" s="306"/>
      <c r="ED211" s="306"/>
      <c r="EE211" s="306"/>
      <c r="EF211" s="306"/>
      <c r="EG211" s="306"/>
      <c r="EH211" s="306"/>
      <c r="EI211" s="306"/>
      <c r="EJ211" s="453"/>
      <c r="EK211" s="453"/>
      <c r="EL211" s="453"/>
      <c r="EM211" s="453"/>
      <c r="EN211" s="453"/>
      <c r="EO211" s="453"/>
      <c r="EP211" s="453"/>
      <c r="EQ211" s="453"/>
      <c r="ER211" s="453"/>
      <c r="ES211" s="453"/>
      <c r="ET211" s="453"/>
      <c r="EU211" s="453"/>
      <c r="EV211" s="453"/>
      <c r="EW211" s="453"/>
      <c r="EX211" s="453"/>
      <c r="EY211" s="453"/>
      <c r="EZ211" s="453"/>
      <c r="FA211" s="453"/>
      <c r="FB211" s="453"/>
      <c r="FC211" s="453"/>
      <c r="FD211" s="453"/>
      <c r="FE211" s="453"/>
      <c r="FF211" s="453"/>
      <c r="FG211" s="453"/>
      <c r="FH211" s="453"/>
      <c r="FI211" s="453"/>
      <c r="FJ211" s="453"/>
      <c r="FK211" s="453"/>
      <c r="FL211" s="453"/>
      <c r="FM211" s="453"/>
      <c r="FN211" s="453"/>
      <c r="FO211" s="453"/>
      <c r="FP211" s="453"/>
      <c r="FQ211" s="453"/>
      <c r="FR211" s="453"/>
      <c r="FS211" s="453"/>
      <c r="FT211" s="453"/>
      <c r="FU211" s="453"/>
      <c r="FV211" s="453"/>
      <c r="FW211" s="453"/>
      <c r="FX211" s="453"/>
      <c r="FY211" s="453"/>
      <c r="FZ211" s="453"/>
      <c r="GA211" s="453"/>
      <c r="GB211" s="453"/>
      <c r="GC211" s="453"/>
      <c r="GD211" s="453"/>
      <c r="GE211" s="453"/>
      <c r="GF211" s="306"/>
      <c r="GG211" s="306"/>
      <c r="GH211" s="306"/>
      <c r="GI211" s="306"/>
      <c r="GJ211" s="306"/>
      <c r="GK211" s="308"/>
      <c r="GL211" s="308"/>
      <c r="GM211" s="308"/>
      <c r="GN211" s="308"/>
      <c r="GO211" s="306"/>
      <c r="GP211" s="455"/>
      <c r="GQ211" s="455"/>
      <c r="GR211" s="455"/>
      <c r="GS211" s="455"/>
      <c r="GT211" s="455"/>
      <c r="GU211" s="455"/>
      <c r="GV211" s="455"/>
      <c r="GW211" s="455"/>
      <c r="GX211" s="455"/>
      <c r="GY211" s="455"/>
      <c r="GZ211" s="455"/>
      <c r="HA211" s="455"/>
      <c r="HB211" s="455"/>
      <c r="HC211" s="455"/>
      <c r="HD211" s="455"/>
      <c r="HE211" s="455"/>
      <c r="HF211" s="455"/>
      <c r="HG211" s="455"/>
      <c r="HH211" s="455"/>
      <c r="HI211" s="455"/>
      <c r="HJ211" s="455"/>
      <c r="HK211" s="455"/>
      <c r="HL211" s="455"/>
      <c r="HM211" s="455"/>
      <c r="HN211" s="455"/>
      <c r="HO211" s="455"/>
      <c r="HP211" s="455"/>
      <c r="HQ211" s="455"/>
      <c r="HR211" s="455"/>
      <c r="HS211" s="455"/>
      <c r="HT211" s="286"/>
      <c r="HU211" s="286"/>
      <c r="HV211" s="286"/>
      <c r="HW211" s="286"/>
      <c r="HX211" s="286"/>
      <c r="HY211" s="286"/>
      <c r="HZ211" s="286"/>
      <c r="IA211" s="286"/>
      <c r="IB211" s="286"/>
      <c r="IC211" s="286"/>
      <c r="ID211" s="286"/>
      <c r="IE211" s="286"/>
      <c r="IF211" s="286"/>
      <c r="IG211" s="286"/>
      <c r="IH211" s="248"/>
      <c r="II211" s="248"/>
      <c r="IJ211" s="248"/>
      <c r="IK211" s="248"/>
      <c r="IL211" s="248"/>
      <c r="IM211" s="248"/>
      <c r="IN211" s="286"/>
      <c r="IO211" s="286"/>
      <c r="IP211" s="286"/>
      <c r="IQ211" s="286"/>
      <c r="IR211" s="286"/>
      <c r="IS211" s="286"/>
      <c r="IT211" s="248"/>
      <c r="IU211" s="248"/>
      <c r="IV211" s="248"/>
      <c r="IW211" s="248"/>
      <c r="IX211" s="248"/>
      <c r="IY211" s="248"/>
      <c r="IZ211" s="306"/>
      <c r="JA211" s="306"/>
      <c r="JB211" s="306"/>
      <c r="JC211" s="306"/>
      <c r="JD211" s="306"/>
      <c r="JE211" s="306"/>
      <c r="JF211" s="306"/>
      <c r="JG211" s="306"/>
      <c r="JH211" s="306"/>
      <c r="JI211" s="306"/>
      <c r="JJ211" s="306"/>
      <c r="JK211" s="306"/>
      <c r="JL211" s="306"/>
      <c r="JM211" s="306"/>
      <c r="JN211" s="306"/>
      <c r="JO211" s="306"/>
    </row>
    <row r="212" spans="1:275" customFormat="1" ht="25.15" customHeight="1" x14ac:dyDescent="0.25">
      <c r="A212" s="409"/>
      <c r="B212" s="69"/>
      <c r="C212" s="649" t="s">
        <v>614</v>
      </c>
      <c r="D212" s="649"/>
      <c r="E212" s="649"/>
      <c r="F212" s="649"/>
      <c r="G212" s="649"/>
      <c r="H212" s="70"/>
      <c r="I212" s="70"/>
      <c r="J212" s="70"/>
      <c r="K212" s="70"/>
      <c r="L212" s="70"/>
      <c r="M212" s="460"/>
      <c r="N212" s="411"/>
      <c r="O212" s="412"/>
      <c r="P212" s="413">
        <v>1</v>
      </c>
      <c r="HV212" s="414"/>
      <c r="HW212" s="415"/>
    </row>
    <row r="213" spans="1:275" customFormat="1" ht="25.15" customHeight="1" x14ac:dyDescent="0.25">
      <c r="A213" s="409"/>
      <c r="B213" s="69"/>
      <c r="C213" s="649" t="s">
        <v>174</v>
      </c>
      <c r="D213" s="649"/>
      <c r="E213" s="649"/>
      <c r="F213" s="649"/>
      <c r="G213" s="649"/>
      <c r="H213" s="70"/>
      <c r="I213" s="70"/>
      <c r="J213" s="70"/>
      <c r="K213" s="70"/>
      <c r="L213" s="70"/>
      <c r="M213" s="460"/>
      <c r="N213" s="411"/>
      <c r="O213" s="412"/>
      <c r="P213" s="413">
        <f>НМЦК!$K$33</f>
        <v>1.0044999999999999</v>
      </c>
      <c r="HV213" s="414"/>
      <c r="HW213" s="415"/>
    </row>
    <row r="214" spans="1:275" customFormat="1" ht="25.15" customHeight="1" x14ac:dyDescent="0.25">
      <c r="A214" s="409"/>
      <c r="B214" s="416"/>
      <c r="C214" s="649" t="s">
        <v>615</v>
      </c>
      <c r="D214" s="649"/>
      <c r="E214" s="649"/>
      <c r="F214" s="649"/>
      <c r="G214" s="649"/>
      <c r="H214" s="460"/>
      <c r="I214" s="460"/>
      <c r="J214" s="460"/>
      <c r="K214" s="460"/>
      <c r="L214" s="460"/>
      <c r="M214" s="460"/>
      <c r="N214" s="417"/>
      <c r="O214" s="418"/>
      <c r="P214" s="419">
        <f>P207*P212*P213</f>
        <v>632588.56999999995</v>
      </c>
      <c r="HV214" s="414"/>
      <c r="HW214" s="415"/>
    </row>
    <row r="215" spans="1:275" customFormat="1" ht="34.9" hidden="1" customHeight="1" x14ac:dyDescent="0.25">
      <c r="A215" s="409"/>
      <c r="B215" s="416"/>
      <c r="C215" s="649" t="s">
        <v>616</v>
      </c>
      <c r="D215" s="649"/>
      <c r="E215" s="649"/>
      <c r="F215" s="649"/>
      <c r="G215" s="649"/>
      <c r="H215" s="460"/>
      <c r="I215" s="460"/>
      <c r="J215" s="688" t="str">
        <f>CONCATENATE("Расчет затрат ","(",K209,"+",K210,")/8*(550+100)=",P215)</f>
        <v>Расчет затрат (49,382872+21,961041)/8*(550+100)=0</v>
      </c>
      <c r="K215" s="688"/>
      <c r="L215" s="460" t="s">
        <v>120</v>
      </c>
      <c r="M215" s="460"/>
      <c r="N215" s="417"/>
      <c r="O215" s="418"/>
      <c r="P215" s="420">
        <f>(K209+K210)/8*(550+100)*0</f>
        <v>0</v>
      </c>
      <c r="HV215" s="414"/>
      <c r="HW215" s="415"/>
    </row>
    <row r="216" spans="1:275" s="426" customFormat="1" ht="25.15" hidden="1" customHeight="1" x14ac:dyDescent="0.25">
      <c r="A216" s="421"/>
      <c r="B216" s="422"/>
      <c r="C216" s="686" t="s">
        <v>617</v>
      </c>
      <c r="D216" s="686"/>
      <c r="E216" s="686"/>
      <c r="F216" s="686"/>
      <c r="G216" s="686"/>
      <c r="H216" s="459"/>
      <c r="I216" s="459"/>
      <c r="J216" s="459"/>
      <c r="K216" s="459"/>
      <c r="L216" s="459"/>
      <c r="M216" s="459"/>
      <c r="N216" s="424"/>
      <c r="O216" s="425"/>
      <c r="P216" s="424">
        <f>P214+P215</f>
        <v>632588.56999999995</v>
      </c>
      <c r="HV216" s="414"/>
      <c r="HW216" s="415"/>
    </row>
    <row r="217" spans="1:275" s="432" customFormat="1" ht="25.15" customHeight="1" x14ac:dyDescent="0.25">
      <c r="A217" s="427"/>
      <c r="B217" s="428"/>
      <c r="C217" s="685" t="s">
        <v>619</v>
      </c>
      <c r="D217" s="685"/>
      <c r="E217" s="685"/>
      <c r="F217" s="685"/>
      <c r="G217" s="685"/>
      <c r="H217" s="461"/>
      <c r="I217" s="461"/>
      <c r="J217" s="461"/>
      <c r="K217" s="461"/>
      <c r="L217" s="461"/>
      <c r="M217" s="461"/>
      <c r="N217" s="430"/>
      <c r="O217" s="431"/>
      <c r="P217" s="430">
        <f>P216*3%</f>
        <v>18977.66</v>
      </c>
      <c r="HV217" s="415"/>
      <c r="HW217" s="415"/>
    </row>
    <row r="218" spans="1:275" customFormat="1" ht="25.15" customHeight="1" x14ac:dyDescent="0.25">
      <c r="A218" s="71"/>
      <c r="B218" s="72"/>
      <c r="C218" s="689" t="s">
        <v>620</v>
      </c>
      <c r="D218" s="689"/>
      <c r="E218" s="689"/>
      <c r="F218" s="689"/>
      <c r="G218" s="689"/>
      <c r="H218" s="462"/>
      <c r="I218" s="462"/>
      <c r="J218" s="462"/>
      <c r="K218" s="462"/>
      <c r="L218" s="462"/>
      <c r="M218" s="462"/>
      <c r="N218" s="73"/>
      <c r="O218" s="74"/>
      <c r="P218" s="73">
        <f>P216+P217</f>
        <v>651566.23</v>
      </c>
      <c r="HV218" s="414"/>
      <c r="HW218" s="415"/>
    </row>
    <row r="219" spans="1:275" customFormat="1" ht="25.15" customHeight="1" x14ac:dyDescent="0.25">
      <c r="A219" s="427"/>
      <c r="B219" s="428"/>
      <c r="C219" s="685" t="s">
        <v>618</v>
      </c>
      <c r="D219" s="685"/>
      <c r="E219" s="685"/>
      <c r="F219" s="685"/>
      <c r="G219" s="685"/>
      <c r="H219" s="461"/>
      <c r="I219" s="461"/>
      <c r="J219" s="461"/>
      <c r="K219" s="461"/>
      <c r="L219" s="461"/>
      <c r="M219" s="461"/>
      <c r="N219" s="430"/>
      <c r="O219" s="431"/>
      <c r="P219" s="430">
        <f>P218*0.22</f>
        <v>143344.57</v>
      </c>
      <c r="HV219" s="414"/>
      <c r="HW219" s="415"/>
    </row>
    <row r="220" spans="1:275" customFormat="1" ht="25.15" customHeight="1" x14ac:dyDescent="0.25">
      <c r="A220" s="421"/>
      <c r="B220" s="422"/>
      <c r="C220" s="686" t="s">
        <v>121</v>
      </c>
      <c r="D220" s="686"/>
      <c r="E220" s="686"/>
      <c r="F220" s="686"/>
      <c r="G220" s="686"/>
      <c r="H220" s="459"/>
      <c r="I220" s="459"/>
      <c r="J220" s="459"/>
      <c r="K220" s="459"/>
      <c r="L220" s="459"/>
      <c r="M220" s="459"/>
      <c r="N220" s="424"/>
      <c r="O220" s="425"/>
      <c r="P220" s="424">
        <f>P218+P219</f>
        <v>794910.8</v>
      </c>
      <c r="S220" s="433"/>
    </row>
    <row r="221" spans="1:275" s="479" customFormat="1" ht="14.25" customHeight="1" x14ac:dyDescent="0.2">
      <c r="A221" s="463"/>
      <c r="B221" s="483"/>
      <c r="C221" s="472"/>
      <c r="D221" s="472"/>
      <c r="E221" s="472"/>
      <c r="F221" s="472"/>
      <c r="G221" s="472"/>
      <c r="H221" s="472"/>
      <c r="I221" s="472"/>
      <c r="J221" s="472"/>
      <c r="K221" s="472"/>
      <c r="L221" s="484"/>
      <c r="M221" s="485"/>
      <c r="N221" s="486"/>
      <c r="O221" s="463"/>
      <c r="P221" s="463"/>
      <c r="Q221" s="478"/>
      <c r="R221" s="478"/>
      <c r="AB221" s="473"/>
      <c r="AC221" s="473"/>
      <c r="AD221" s="473"/>
      <c r="AE221" s="473"/>
      <c r="AF221" s="473"/>
      <c r="AG221" s="473"/>
      <c r="AH221" s="480"/>
      <c r="AI221" s="480"/>
      <c r="AJ221" s="480"/>
      <c r="AK221" s="480"/>
      <c r="AL221" s="480"/>
      <c r="AM221" s="480"/>
      <c r="AN221" s="480"/>
      <c r="AO221" s="480"/>
      <c r="AP221" s="480"/>
      <c r="AQ221" s="480"/>
      <c r="AR221" s="473"/>
      <c r="AS221" s="473"/>
      <c r="AT221" s="473"/>
      <c r="AU221" s="473"/>
      <c r="AV221" s="473"/>
      <c r="AW221" s="473"/>
      <c r="AX221" s="480"/>
      <c r="AY221" s="480"/>
      <c r="AZ221" s="480"/>
      <c r="BA221" s="480"/>
      <c r="BB221" s="480"/>
      <c r="BC221" s="480"/>
      <c r="BD221" s="480"/>
      <c r="BE221" s="480"/>
      <c r="BF221" s="480"/>
      <c r="BG221" s="480"/>
      <c r="BH221" s="473"/>
      <c r="BI221" s="473"/>
      <c r="BJ221" s="473"/>
      <c r="BK221" s="473"/>
      <c r="BL221" s="473"/>
      <c r="BM221" s="473"/>
      <c r="BN221" s="480"/>
      <c r="BO221" s="480"/>
      <c r="BP221" s="480"/>
      <c r="BQ221" s="480"/>
      <c r="BR221" s="480"/>
      <c r="BS221" s="480"/>
      <c r="BT221" s="480"/>
      <c r="BU221" s="480"/>
      <c r="BV221" s="480"/>
      <c r="BW221" s="480"/>
      <c r="BX221" s="473"/>
      <c r="BY221" s="473"/>
      <c r="BZ221" s="473"/>
      <c r="CA221" s="473"/>
      <c r="CB221" s="473"/>
      <c r="CC221" s="473"/>
      <c r="CD221" s="480"/>
      <c r="CE221" s="480"/>
      <c r="CF221" s="480"/>
      <c r="CG221" s="480"/>
      <c r="CH221" s="480"/>
      <c r="CI221" s="480"/>
      <c r="CJ221" s="480"/>
      <c r="CK221" s="480"/>
      <c r="CL221" s="480"/>
      <c r="CM221" s="480"/>
      <c r="CN221" s="473"/>
      <c r="CO221" s="473"/>
      <c r="CP221" s="473"/>
      <c r="CQ221" s="473"/>
      <c r="CR221" s="473"/>
      <c r="CS221" s="473"/>
      <c r="CT221" s="480"/>
      <c r="CU221" s="480"/>
      <c r="CV221" s="480"/>
      <c r="CW221" s="480"/>
      <c r="CX221" s="480"/>
      <c r="CY221" s="480"/>
      <c r="CZ221" s="480"/>
      <c r="DA221" s="480"/>
      <c r="DB221" s="480"/>
      <c r="DC221" s="480"/>
      <c r="DD221" s="473"/>
      <c r="DE221" s="473"/>
      <c r="DF221" s="473"/>
      <c r="DG221" s="473"/>
      <c r="DH221" s="473"/>
      <c r="DI221" s="473"/>
      <c r="DJ221" s="480"/>
      <c r="DK221" s="480"/>
      <c r="DL221" s="480"/>
      <c r="DM221" s="480"/>
      <c r="DN221" s="480"/>
      <c r="DO221" s="480"/>
      <c r="DP221" s="480"/>
      <c r="DQ221" s="480"/>
      <c r="DR221" s="480"/>
      <c r="DS221" s="480"/>
      <c r="DT221" s="473"/>
      <c r="DU221" s="473"/>
      <c r="DV221" s="473"/>
      <c r="DW221" s="473"/>
      <c r="DX221" s="473"/>
      <c r="DY221" s="473"/>
      <c r="DZ221" s="480"/>
      <c r="EA221" s="480"/>
      <c r="EB221" s="480"/>
      <c r="EC221" s="480"/>
      <c r="ED221" s="480"/>
      <c r="EE221" s="480"/>
      <c r="EF221" s="480"/>
      <c r="EG221" s="480"/>
      <c r="EH221" s="480"/>
      <c r="EI221" s="480"/>
      <c r="EJ221" s="481"/>
      <c r="EK221" s="481"/>
      <c r="EL221" s="481"/>
      <c r="EM221" s="481"/>
      <c r="EN221" s="481"/>
      <c r="EO221" s="481"/>
      <c r="EP221" s="481"/>
      <c r="EQ221" s="481"/>
      <c r="ER221" s="481"/>
      <c r="ES221" s="481"/>
      <c r="ET221" s="481"/>
      <c r="EU221" s="481"/>
      <c r="EV221" s="481"/>
      <c r="EW221" s="481"/>
      <c r="EX221" s="481"/>
      <c r="EY221" s="481"/>
      <c r="EZ221" s="481"/>
      <c r="FA221" s="481"/>
      <c r="FB221" s="481"/>
      <c r="FC221" s="481"/>
      <c r="FD221" s="481"/>
      <c r="FE221" s="481"/>
      <c r="FF221" s="481"/>
      <c r="FG221" s="481"/>
      <c r="FH221" s="481"/>
      <c r="FI221" s="481"/>
      <c r="FJ221" s="481"/>
      <c r="FK221" s="481"/>
      <c r="FL221" s="481"/>
      <c r="FM221" s="481"/>
      <c r="FN221" s="481"/>
      <c r="FO221" s="481"/>
      <c r="FP221" s="481"/>
      <c r="FQ221" s="481"/>
      <c r="FR221" s="481"/>
      <c r="FS221" s="481"/>
      <c r="FT221" s="481"/>
      <c r="FU221" s="481"/>
      <c r="FV221" s="481"/>
      <c r="FW221" s="481"/>
      <c r="FX221" s="481"/>
      <c r="FY221" s="481"/>
      <c r="FZ221" s="481"/>
      <c r="GA221" s="481"/>
      <c r="GB221" s="481"/>
      <c r="GC221" s="481"/>
      <c r="GD221" s="481"/>
      <c r="GE221" s="481"/>
      <c r="GF221" s="480"/>
      <c r="GG221" s="480"/>
      <c r="GH221" s="480"/>
      <c r="GI221" s="480"/>
      <c r="GJ221" s="480"/>
      <c r="GK221" s="482"/>
      <c r="GL221" s="482"/>
      <c r="GM221" s="482"/>
      <c r="GN221" s="482"/>
      <c r="GO221" s="480"/>
      <c r="GP221" s="473"/>
      <c r="GQ221" s="473"/>
      <c r="GR221" s="473"/>
      <c r="GS221" s="473"/>
      <c r="GT221" s="473"/>
      <c r="GU221" s="473"/>
      <c r="GV221" s="473"/>
      <c r="GW221" s="473"/>
      <c r="GX221" s="473"/>
      <c r="GY221" s="473"/>
      <c r="GZ221" s="473"/>
      <c r="HA221" s="473"/>
      <c r="HB221" s="473"/>
      <c r="HC221" s="473"/>
      <c r="HD221" s="473"/>
      <c r="HE221" s="473"/>
      <c r="HF221" s="473"/>
      <c r="HG221" s="473"/>
      <c r="HH221" s="473"/>
      <c r="HI221" s="473"/>
      <c r="HJ221" s="473"/>
      <c r="HK221" s="473"/>
      <c r="HL221" s="473"/>
      <c r="HM221" s="473"/>
      <c r="HN221" s="473"/>
      <c r="HO221" s="473"/>
      <c r="HP221" s="473"/>
      <c r="HQ221" s="473"/>
      <c r="HR221" s="473"/>
      <c r="HS221" s="473"/>
      <c r="HT221" s="477"/>
      <c r="HU221" s="477"/>
      <c r="HV221" s="477"/>
      <c r="HW221" s="477"/>
      <c r="HX221" s="477"/>
      <c r="HY221" s="477"/>
      <c r="HZ221" s="477"/>
      <c r="IA221" s="477"/>
      <c r="IB221" s="477"/>
      <c r="IC221" s="477"/>
      <c r="ID221" s="477"/>
      <c r="IE221" s="477"/>
      <c r="IF221" s="477"/>
      <c r="IG221" s="477"/>
      <c r="IH221" s="476"/>
      <c r="II221" s="476"/>
      <c r="IJ221" s="476"/>
      <c r="IK221" s="476"/>
      <c r="IL221" s="476"/>
      <c r="IM221" s="476"/>
      <c r="IN221" s="477"/>
      <c r="IO221" s="477"/>
      <c r="IP221" s="477"/>
      <c r="IQ221" s="477"/>
      <c r="IR221" s="477"/>
      <c r="IS221" s="477"/>
      <c r="IT221" s="476"/>
      <c r="IU221" s="476"/>
      <c r="IV221" s="476"/>
      <c r="IW221" s="476"/>
      <c r="IX221" s="476"/>
      <c r="IY221" s="476"/>
      <c r="IZ221" s="480"/>
      <c r="JA221" s="480"/>
      <c r="JB221" s="480"/>
      <c r="JC221" s="480"/>
      <c r="JD221" s="480"/>
      <c r="JE221" s="480"/>
      <c r="JF221" s="480"/>
      <c r="JG221" s="480"/>
      <c r="JH221" s="480"/>
      <c r="JI221" s="480"/>
      <c r="JJ221" s="480"/>
      <c r="JK221" s="480"/>
      <c r="JL221" s="480"/>
      <c r="JM221" s="480"/>
      <c r="JN221" s="480"/>
      <c r="JO221" s="480"/>
    </row>
    <row r="222" spans="1:275" s="471" customFormat="1" ht="33.75" x14ac:dyDescent="0.25">
      <c r="A222" s="464"/>
      <c r="B222" s="487" t="s">
        <v>118</v>
      </c>
      <c r="C222" s="691" t="s">
        <v>708</v>
      </c>
      <c r="D222" s="691"/>
      <c r="E222" s="691"/>
      <c r="F222" s="691"/>
      <c r="G222" s="691"/>
      <c r="H222" s="691"/>
      <c r="I222" s="692" t="s">
        <v>709</v>
      </c>
      <c r="J222" s="692"/>
      <c r="K222" s="692"/>
      <c r="L222" s="692"/>
      <c r="M222" s="692"/>
      <c r="N222" s="692"/>
      <c r="O222"/>
      <c r="P222"/>
      <c r="Q222" s="468"/>
      <c r="R222" s="468"/>
      <c r="S222"/>
      <c r="T222"/>
      <c r="U222"/>
      <c r="V222"/>
      <c r="W222"/>
      <c r="X222"/>
      <c r="Y222"/>
      <c r="Z222"/>
      <c r="AA222"/>
      <c r="AB222" s="466"/>
      <c r="AC222" s="466"/>
      <c r="AD222" s="466"/>
      <c r="AE222" s="466"/>
      <c r="AF222" s="466"/>
      <c r="AG222" s="466"/>
      <c r="AH222" s="465"/>
      <c r="AI222" s="465"/>
      <c r="AJ222" s="465"/>
      <c r="AK222" s="465"/>
      <c r="AL222" s="465"/>
      <c r="AM222" s="465"/>
      <c r="AN222" s="465"/>
      <c r="AO222" s="465"/>
      <c r="AP222" s="465"/>
      <c r="AQ222" s="465"/>
      <c r="AR222" s="466"/>
      <c r="AS222" s="466"/>
      <c r="AT222" s="466"/>
      <c r="AU222" s="466"/>
      <c r="AV222" s="466"/>
      <c r="AW222" s="466"/>
      <c r="AX222" s="465"/>
      <c r="AY222" s="465"/>
      <c r="AZ222" s="465"/>
      <c r="BA222" s="465"/>
      <c r="BB222" s="465"/>
      <c r="BC222" s="465"/>
      <c r="BD222" s="465"/>
      <c r="BE222" s="465"/>
      <c r="BF222" s="465"/>
      <c r="BG222" s="465"/>
      <c r="BH222" s="466"/>
      <c r="BI222" s="466"/>
      <c r="BJ222" s="466"/>
      <c r="BK222" s="466"/>
      <c r="BL222" s="466"/>
      <c r="BM222" s="466"/>
      <c r="BN222" s="465"/>
      <c r="BO222" s="465"/>
      <c r="BP222" s="465"/>
      <c r="BQ222" s="465"/>
      <c r="BR222" s="465"/>
      <c r="BS222" s="465"/>
      <c r="BT222" s="465"/>
      <c r="BU222" s="465"/>
      <c r="BV222" s="465"/>
      <c r="BW222" s="465"/>
      <c r="BX222" s="466"/>
      <c r="BY222" s="466"/>
      <c r="BZ222" s="466"/>
      <c r="CA222" s="466"/>
      <c r="CB222" s="466"/>
      <c r="CC222" s="466"/>
      <c r="CD222" s="465"/>
      <c r="CE222" s="465"/>
      <c r="CF222" s="465"/>
      <c r="CG222" s="465"/>
      <c r="CH222" s="465"/>
      <c r="CI222" s="465"/>
      <c r="CJ222" s="465"/>
      <c r="CK222" s="465"/>
      <c r="CL222" s="465"/>
      <c r="CM222" s="465"/>
      <c r="CN222" s="466"/>
      <c r="CO222" s="466"/>
      <c r="CP222" s="466"/>
      <c r="CQ222" s="466"/>
      <c r="CR222" s="466"/>
      <c r="CS222" s="466"/>
      <c r="CT222" s="465"/>
      <c r="CU222" s="465"/>
      <c r="CV222" s="465"/>
      <c r="CW222" s="465"/>
      <c r="CX222" s="465"/>
      <c r="CY222" s="465"/>
      <c r="CZ222" s="465"/>
      <c r="DA222" s="465"/>
      <c r="DB222" s="465"/>
      <c r="DC222" s="465"/>
      <c r="DD222" s="466"/>
      <c r="DE222" s="466"/>
      <c r="DF222" s="466"/>
      <c r="DG222" s="466"/>
      <c r="DH222" s="466"/>
      <c r="DI222" s="466"/>
      <c r="DJ222" s="465"/>
      <c r="DK222" s="465"/>
      <c r="DL222" s="465"/>
      <c r="DM222" s="465"/>
      <c r="DN222" s="465"/>
      <c r="DO222" s="465"/>
      <c r="DP222" s="465"/>
      <c r="DQ222" s="465"/>
      <c r="DR222" s="465"/>
      <c r="DS222" s="465"/>
      <c r="DT222" s="466"/>
      <c r="DU222" s="466"/>
      <c r="DV222" s="466"/>
      <c r="DW222" s="466"/>
      <c r="DX222" s="466"/>
      <c r="DY222" s="466"/>
      <c r="DZ222" s="465"/>
      <c r="EA222" s="465"/>
      <c r="EB222" s="465"/>
      <c r="EC222" s="465"/>
      <c r="ED222" s="465"/>
      <c r="EE222" s="465"/>
      <c r="EF222" s="465"/>
      <c r="EG222" s="465"/>
      <c r="EH222" s="465"/>
      <c r="EI222" s="465"/>
      <c r="EJ222" s="470"/>
      <c r="EK222" s="470"/>
      <c r="EL222" s="470"/>
      <c r="EM222" s="470"/>
      <c r="EN222" s="470"/>
      <c r="EO222" s="470"/>
      <c r="EP222" s="470"/>
      <c r="EQ222" s="470"/>
      <c r="ER222" s="470"/>
      <c r="ES222" s="470"/>
      <c r="ET222" s="470"/>
      <c r="EU222" s="470"/>
      <c r="EV222" s="470"/>
      <c r="EW222" s="470"/>
      <c r="EX222" s="470"/>
      <c r="EY222" s="470"/>
      <c r="EZ222" s="470"/>
      <c r="FA222" s="470"/>
      <c r="FB222" s="470"/>
      <c r="FC222" s="470"/>
      <c r="FD222" s="470"/>
      <c r="FE222" s="470"/>
      <c r="FF222" s="470"/>
      <c r="FG222" s="470"/>
      <c r="FH222" s="470"/>
      <c r="FI222" s="470"/>
      <c r="FJ222" s="470"/>
      <c r="FK222" s="470"/>
      <c r="FL222" s="470"/>
      <c r="FM222" s="470"/>
      <c r="FN222" s="470"/>
      <c r="FO222" s="470"/>
      <c r="FP222" s="470"/>
      <c r="FQ222" s="470"/>
      <c r="FR222" s="470"/>
      <c r="FS222" s="470"/>
      <c r="FT222" s="470"/>
      <c r="FU222" s="470"/>
      <c r="FV222" s="470"/>
      <c r="FW222" s="470"/>
      <c r="FX222" s="470"/>
      <c r="FY222" s="470"/>
      <c r="FZ222" s="470"/>
      <c r="GA222" s="470"/>
      <c r="GB222" s="470"/>
      <c r="GC222" s="470"/>
      <c r="GD222" s="470"/>
      <c r="GE222" s="470"/>
      <c r="GF222" s="465"/>
      <c r="GG222" s="465"/>
      <c r="GH222" s="465"/>
      <c r="GI222" s="465"/>
      <c r="GJ222" s="465"/>
      <c r="GK222" s="467"/>
      <c r="GL222" s="467"/>
      <c r="GM222" s="467"/>
      <c r="GN222" s="467"/>
      <c r="GO222" s="488"/>
      <c r="GP222" s="466"/>
      <c r="GQ222" s="466"/>
      <c r="GR222" s="466"/>
      <c r="GS222" s="466"/>
      <c r="GT222" s="466"/>
      <c r="GU222" s="466"/>
      <c r="GV222" s="466"/>
      <c r="GW222" s="466"/>
      <c r="GX222" s="466"/>
      <c r="GY222" s="466"/>
      <c r="GZ222" s="466"/>
      <c r="HA222" s="466"/>
      <c r="HB222" s="466"/>
      <c r="HC222" s="466"/>
      <c r="HD222" s="466"/>
      <c r="HE222" s="466"/>
      <c r="HF222" s="466"/>
      <c r="HG222" s="466"/>
      <c r="HH222" s="466"/>
      <c r="HI222" s="466"/>
      <c r="HJ222" s="466"/>
      <c r="HK222" s="466"/>
      <c r="HL222" s="466"/>
      <c r="HM222" s="466"/>
      <c r="HN222" s="466"/>
      <c r="HO222" s="466"/>
      <c r="HP222" s="466"/>
      <c r="HQ222" s="466"/>
      <c r="HR222" s="466"/>
      <c r="HS222" s="466"/>
      <c r="HT222" s="489"/>
      <c r="HU222" s="489"/>
      <c r="HV222" s="489"/>
      <c r="HW222" s="489"/>
      <c r="HX222" s="489"/>
      <c r="HY222" s="489"/>
      <c r="HZ222" s="489"/>
      <c r="IA222" s="489"/>
      <c r="IB222" s="489" t="s">
        <v>708</v>
      </c>
      <c r="IC222" s="489" t="s">
        <v>52</v>
      </c>
      <c r="ID222" s="489" t="s">
        <v>52</v>
      </c>
      <c r="IE222" s="489" t="s">
        <v>52</v>
      </c>
      <c r="IF222" s="489" t="s">
        <v>52</v>
      </c>
      <c r="IG222" s="489" t="s">
        <v>52</v>
      </c>
      <c r="IH222" s="475" t="s">
        <v>709</v>
      </c>
      <c r="II222" s="475" t="s">
        <v>52</v>
      </c>
      <c r="IJ222" s="475" t="s">
        <v>52</v>
      </c>
      <c r="IK222" s="475" t="s">
        <v>52</v>
      </c>
      <c r="IL222" s="475" t="s">
        <v>52</v>
      </c>
      <c r="IM222" s="475" t="s">
        <v>52</v>
      </c>
      <c r="IN222" s="489"/>
      <c r="IO222" s="489"/>
      <c r="IP222" s="489"/>
      <c r="IQ222" s="489"/>
      <c r="IR222" s="489"/>
      <c r="IS222" s="489"/>
      <c r="IT222" s="475"/>
      <c r="IU222" s="475"/>
      <c r="IV222" s="475"/>
      <c r="IW222" s="475"/>
      <c r="IX222" s="475"/>
      <c r="IY222" s="475"/>
      <c r="IZ222" s="465"/>
      <c r="JA222" s="465"/>
      <c r="JB222" s="465"/>
      <c r="JC222" s="465"/>
      <c r="JD222" s="465"/>
      <c r="JE222" s="465"/>
      <c r="JF222" s="465"/>
      <c r="JG222" s="465"/>
      <c r="JH222" s="465"/>
      <c r="JI222" s="465"/>
      <c r="JJ222" s="465"/>
      <c r="JK222" s="465"/>
      <c r="JL222" s="465"/>
      <c r="JM222" s="465"/>
      <c r="JN222" s="465"/>
      <c r="JO222" s="465"/>
    </row>
    <row r="223" spans="1:275" s="490" customFormat="1" ht="16.5" customHeight="1" x14ac:dyDescent="0.25">
      <c r="A223" s="469"/>
      <c r="B223" s="487"/>
      <c r="C223" s="690" t="s">
        <v>53</v>
      </c>
      <c r="D223" s="690"/>
      <c r="E223" s="690"/>
      <c r="F223" s="690"/>
      <c r="G223" s="690"/>
      <c r="H223" s="690"/>
      <c r="I223" s="690"/>
      <c r="J223" s="690"/>
      <c r="K223" s="690"/>
      <c r="L223" s="690"/>
      <c r="M223" s="690"/>
      <c r="N223" s="690"/>
      <c r="Q223" s="491"/>
      <c r="R223" s="491"/>
      <c r="AB223" s="466"/>
      <c r="AC223" s="466"/>
      <c r="AD223" s="466"/>
      <c r="AE223" s="466"/>
      <c r="AF223" s="466"/>
      <c r="AG223" s="466"/>
      <c r="AH223" s="466"/>
      <c r="AI223" s="466"/>
      <c r="AJ223" s="466"/>
      <c r="AK223" s="466"/>
      <c r="AL223" s="466"/>
      <c r="AM223" s="466"/>
      <c r="AN223" s="466"/>
      <c r="AO223" s="466"/>
      <c r="AP223" s="466"/>
      <c r="AQ223" s="466"/>
      <c r="AR223" s="466"/>
      <c r="AS223" s="466"/>
      <c r="AT223" s="466"/>
      <c r="AU223" s="466"/>
      <c r="AV223" s="466"/>
      <c r="AW223" s="466"/>
      <c r="AX223" s="466"/>
      <c r="AY223" s="466"/>
      <c r="AZ223" s="466"/>
      <c r="BA223" s="466"/>
      <c r="BB223" s="466"/>
      <c r="BC223" s="466"/>
      <c r="BD223" s="466"/>
      <c r="BE223" s="466"/>
      <c r="BF223" s="466"/>
      <c r="BG223" s="466"/>
      <c r="BH223" s="466"/>
      <c r="BI223" s="466"/>
      <c r="BJ223" s="466"/>
      <c r="BK223" s="466"/>
      <c r="BL223" s="466"/>
      <c r="BM223" s="466"/>
      <c r="BN223" s="466"/>
      <c r="BO223" s="466"/>
      <c r="BP223" s="466"/>
      <c r="BQ223" s="466"/>
      <c r="BR223" s="466"/>
      <c r="BS223" s="466"/>
      <c r="BT223" s="466"/>
      <c r="BU223" s="466"/>
      <c r="BV223" s="466"/>
      <c r="BW223" s="466"/>
      <c r="BX223" s="466"/>
      <c r="BY223" s="466"/>
      <c r="BZ223" s="466"/>
      <c r="CA223" s="466"/>
      <c r="CB223" s="466"/>
      <c r="CC223" s="466"/>
      <c r="CD223" s="466"/>
      <c r="CE223" s="466"/>
      <c r="CF223" s="466"/>
      <c r="CG223" s="466"/>
      <c r="CH223" s="466"/>
      <c r="CI223" s="466"/>
      <c r="CJ223" s="466"/>
      <c r="CK223" s="466"/>
      <c r="CL223" s="466"/>
      <c r="CM223" s="466"/>
      <c r="CN223" s="466"/>
      <c r="CO223" s="466"/>
      <c r="CP223" s="466"/>
      <c r="CQ223" s="466"/>
      <c r="CR223" s="466"/>
      <c r="CS223" s="466"/>
      <c r="CT223" s="466"/>
      <c r="CU223" s="466"/>
      <c r="CV223" s="466"/>
      <c r="CW223" s="466"/>
      <c r="CX223" s="466"/>
      <c r="CY223" s="466"/>
      <c r="CZ223" s="466"/>
      <c r="DA223" s="466"/>
      <c r="DB223" s="466"/>
      <c r="DC223" s="466"/>
      <c r="DD223" s="466"/>
      <c r="DE223" s="466"/>
      <c r="DF223" s="466"/>
      <c r="DG223" s="466"/>
      <c r="DH223" s="466"/>
      <c r="DI223" s="466"/>
      <c r="DJ223" s="466"/>
      <c r="DK223" s="466"/>
      <c r="DL223" s="466"/>
      <c r="DM223" s="466"/>
      <c r="DN223" s="466"/>
      <c r="DO223" s="466"/>
      <c r="DP223" s="466"/>
      <c r="DQ223" s="466"/>
      <c r="DR223" s="466"/>
      <c r="DS223" s="466"/>
      <c r="DT223" s="466"/>
      <c r="DU223" s="466"/>
      <c r="DV223" s="466"/>
      <c r="DW223" s="466"/>
      <c r="DX223" s="466"/>
      <c r="DY223" s="466"/>
      <c r="DZ223" s="466"/>
      <c r="EA223" s="466"/>
      <c r="EB223" s="466"/>
      <c r="EC223" s="466"/>
      <c r="ED223" s="466"/>
      <c r="EE223" s="466"/>
      <c r="EF223" s="466"/>
      <c r="EG223" s="466"/>
      <c r="EH223" s="466"/>
      <c r="EI223" s="466"/>
      <c r="EJ223" s="474"/>
      <c r="EK223" s="474"/>
      <c r="EL223" s="474"/>
      <c r="EM223" s="474"/>
      <c r="EN223" s="474"/>
      <c r="EO223" s="474"/>
      <c r="EP223" s="474"/>
      <c r="EQ223" s="474"/>
      <c r="ER223" s="474"/>
      <c r="ES223" s="474"/>
      <c r="ET223" s="474"/>
      <c r="EU223" s="474"/>
      <c r="EV223" s="474"/>
      <c r="EW223" s="474"/>
      <c r="EX223" s="474"/>
      <c r="EY223" s="474"/>
      <c r="EZ223" s="474"/>
      <c r="FA223" s="474"/>
      <c r="FB223" s="474"/>
      <c r="FC223" s="474"/>
      <c r="FD223" s="474"/>
      <c r="FE223" s="474"/>
      <c r="FF223" s="474"/>
      <c r="FG223" s="474"/>
      <c r="FH223" s="474"/>
      <c r="FI223" s="474"/>
      <c r="FJ223" s="474"/>
      <c r="FK223" s="474"/>
      <c r="FL223" s="474"/>
      <c r="FM223" s="474"/>
      <c r="FN223" s="474"/>
      <c r="FO223" s="474"/>
      <c r="FP223" s="474"/>
      <c r="FQ223" s="474"/>
      <c r="FR223" s="474"/>
      <c r="FS223" s="474"/>
      <c r="FT223" s="474"/>
      <c r="FU223" s="474"/>
      <c r="FV223" s="474"/>
      <c r="FW223" s="474"/>
      <c r="FX223" s="474"/>
      <c r="FY223" s="474"/>
      <c r="FZ223" s="474"/>
      <c r="GA223" s="474"/>
      <c r="GB223" s="474"/>
      <c r="GC223" s="474"/>
      <c r="GD223" s="474"/>
      <c r="GE223" s="474"/>
      <c r="GF223" s="466"/>
      <c r="GG223" s="466"/>
      <c r="GH223" s="466"/>
      <c r="GI223" s="466"/>
      <c r="GJ223" s="466"/>
      <c r="GK223" s="489"/>
      <c r="GL223" s="489"/>
      <c r="GM223" s="489"/>
      <c r="GN223" s="489"/>
      <c r="GO223" s="488"/>
      <c r="GP223" s="466"/>
      <c r="GQ223" s="466"/>
      <c r="GR223" s="466"/>
      <c r="GS223" s="466"/>
      <c r="GT223" s="466"/>
      <c r="GU223" s="466"/>
      <c r="GV223" s="466"/>
      <c r="GW223" s="466"/>
      <c r="GX223" s="466"/>
      <c r="GY223" s="466"/>
      <c r="GZ223" s="466"/>
      <c r="HA223" s="466"/>
      <c r="HB223" s="466"/>
      <c r="HC223" s="466"/>
      <c r="HD223" s="466"/>
      <c r="HE223" s="466"/>
      <c r="HF223" s="466"/>
      <c r="HG223" s="466"/>
      <c r="HH223" s="466"/>
      <c r="HI223" s="466"/>
      <c r="HJ223" s="466"/>
      <c r="HK223" s="466"/>
      <c r="HL223" s="466"/>
      <c r="HM223" s="466"/>
      <c r="HN223" s="466"/>
      <c r="HO223" s="466"/>
      <c r="HP223" s="466"/>
      <c r="HQ223" s="466"/>
      <c r="HR223" s="466"/>
      <c r="HS223" s="466"/>
      <c r="HT223" s="489"/>
      <c r="HU223" s="489"/>
      <c r="HV223" s="489"/>
      <c r="HW223" s="489"/>
      <c r="HX223" s="489"/>
      <c r="HY223" s="489"/>
      <c r="HZ223" s="489"/>
      <c r="IA223" s="489"/>
      <c r="IB223" s="489"/>
      <c r="IC223" s="489"/>
      <c r="ID223" s="489"/>
      <c r="IE223" s="489"/>
      <c r="IF223" s="489"/>
      <c r="IG223" s="489"/>
      <c r="IH223" s="475"/>
      <c r="II223" s="475"/>
      <c r="IJ223" s="475"/>
      <c r="IK223" s="475"/>
      <c r="IL223" s="475"/>
      <c r="IM223" s="475"/>
      <c r="IN223" s="489"/>
      <c r="IO223" s="489"/>
      <c r="IP223" s="489"/>
      <c r="IQ223" s="489"/>
      <c r="IR223" s="489"/>
      <c r="IS223" s="489"/>
      <c r="IT223" s="475"/>
      <c r="IU223" s="475"/>
      <c r="IV223" s="475"/>
      <c r="IW223" s="475"/>
      <c r="IX223" s="475"/>
      <c r="IY223" s="475"/>
      <c r="IZ223" s="466"/>
      <c r="JA223" s="466"/>
      <c r="JB223" s="466"/>
      <c r="JC223" s="466"/>
      <c r="JD223" s="466"/>
      <c r="JE223" s="466"/>
      <c r="JF223" s="466"/>
      <c r="JG223" s="466"/>
      <c r="JH223" s="466"/>
      <c r="JI223" s="466"/>
      <c r="JJ223" s="466"/>
      <c r="JK223" s="466"/>
      <c r="JL223" s="466"/>
      <c r="JM223" s="466"/>
      <c r="JN223" s="466"/>
      <c r="JO223" s="466"/>
    </row>
    <row r="224" spans="1:275" s="471" customFormat="1" ht="33.75" hidden="1" x14ac:dyDescent="0.25">
      <c r="A224" s="464"/>
      <c r="B224" s="487" t="s">
        <v>119</v>
      </c>
      <c r="C224" s="691" t="s">
        <v>710</v>
      </c>
      <c r="D224" s="691"/>
      <c r="E224" s="691"/>
      <c r="F224" s="691"/>
      <c r="G224" s="691"/>
      <c r="H224" s="691"/>
      <c r="I224" s="692" t="s">
        <v>711</v>
      </c>
      <c r="J224" s="692"/>
      <c r="K224" s="692"/>
      <c r="L224" s="692"/>
      <c r="M224" s="692"/>
      <c r="N224" s="692"/>
      <c r="O224"/>
      <c r="P224"/>
      <c r="Q224" s="468"/>
      <c r="R224" s="468"/>
      <c r="S224"/>
      <c r="T224"/>
      <c r="U224"/>
      <c r="V224"/>
      <c r="W224"/>
      <c r="X224"/>
      <c r="Y224"/>
      <c r="Z224"/>
      <c r="AA224"/>
      <c r="AB224" s="466"/>
      <c r="AC224" s="466"/>
      <c r="AD224" s="466"/>
      <c r="AE224" s="466"/>
      <c r="AF224" s="466"/>
      <c r="AG224" s="466"/>
      <c r="AH224" s="465"/>
      <c r="AI224" s="465"/>
      <c r="AJ224" s="465"/>
      <c r="AK224" s="465"/>
      <c r="AL224" s="465"/>
      <c r="AM224" s="465"/>
      <c r="AN224" s="465"/>
      <c r="AO224" s="465"/>
      <c r="AP224" s="465"/>
      <c r="AQ224" s="465"/>
      <c r="AR224" s="466"/>
      <c r="AS224" s="466"/>
      <c r="AT224" s="466"/>
      <c r="AU224" s="466"/>
      <c r="AV224" s="466"/>
      <c r="AW224" s="466"/>
      <c r="AX224" s="465"/>
      <c r="AY224" s="465"/>
      <c r="AZ224" s="465"/>
      <c r="BA224" s="465"/>
      <c r="BB224" s="465"/>
      <c r="BC224" s="465"/>
      <c r="BD224" s="465"/>
      <c r="BE224" s="465"/>
      <c r="BF224" s="465"/>
      <c r="BG224" s="465"/>
      <c r="BH224" s="466"/>
      <c r="BI224" s="466"/>
      <c r="BJ224" s="466"/>
      <c r="BK224" s="466"/>
      <c r="BL224" s="466"/>
      <c r="BM224" s="466"/>
      <c r="BN224" s="465"/>
      <c r="BO224" s="465"/>
      <c r="BP224" s="465"/>
      <c r="BQ224" s="465"/>
      <c r="BR224" s="465"/>
      <c r="BS224" s="465"/>
      <c r="BT224" s="465"/>
      <c r="BU224" s="465"/>
      <c r="BV224" s="465"/>
      <c r="BW224" s="465"/>
      <c r="BX224" s="466"/>
      <c r="BY224" s="466"/>
      <c r="BZ224" s="466"/>
      <c r="CA224" s="466"/>
      <c r="CB224" s="466"/>
      <c r="CC224" s="466"/>
      <c r="CD224" s="465"/>
      <c r="CE224" s="465"/>
      <c r="CF224" s="465"/>
      <c r="CG224" s="465"/>
      <c r="CH224" s="465"/>
      <c r="CI224" s="465"/>
      <c r="CJ224" s="465"/>
      <c r="CK224" s="465"/>
      <c r="CL224" s="465"/>
      <c r="CM224" s="465"/>
      <c r="CN224" s="466"/>
      <c r="CO224" s="466"/>
      <c r="CP224" s="466"/>
      <c r="CQ224" s="466"/>
      <c r="CR224" s="466"/>
      <c r="CS224" s="466"/>
      <c r="CT224" s="465"/>
      <c r="CU224" s="465"/>
      <c r="CV224" s="465"/>
      <c r="CW224" s="465"/>
      <c r="CX224" s="465"/>
      <c r="CY224" s="465"/>
      <c r="CZ224" s="465"/>
      <c r="DA224" s="465"/>
      <c r="DB224" s="465"/>
      <c r="DC224" s="465"/>
      <c r="DD224" s="466"/>
      <c r="DE224" s="466"/>
      <c r="DF224" s="466"/>
      <c r="DG224" s="466"/>
      <c r="DH224" s="466"/>
      <c r="DI224" s="466"/>
      <c r="DJ224" s="465"/>
      <c r="DK224" s="465"/>
      <c r="DL224" s="465"/>
      <c r="DM224" s="465"/>
      <c r="DN224" s="465"/>
      <c r="DO224" s="465"/>
      <c r="DP224" s="465"/>
      <c r="DQ224" s="465"/>
      <c r="DR224" s="465"/>
      <c r="DS224" s="465"/>
      <c r="DT224" s="466"/>
      <c r="DU224" s="466"/>
      <c r="DV224" s="466"/>
      <c r="DW224" s="466"/>
      <c r="DX224" s="466"/>
      <c r="DY224" s="466"/>
      <c r="DZ224" s="465"/>
      <c r="EA224" s="465"/>
      <c r="EB224" s="465"/>
      <c r="EC224" s="465"/>
      <c r="ED224" s="465"/>
      <c r="EE224" s="465"/>
      <c r="EF224" s="465"/>
      <c r="EG224" s="465"/>
      <c r="EH224" s="465"/>
      <c r="EI224" s="465"/>
      <c r="EJ224" s="470"/>
      <c r="EK224" s="470"/>
      <c r="EL224" s="470"/>
      <c r="EM224" s="470"/>
      <c r="EN224" s="470"/>
      <c r="EO224" s="470"/>
      <c r="EP224" s="470"/>
      <c r="EQ224" s="470"/>
      <c r="ER224" s="470"/>
      <c r="ES224" s="470"/>
      <c r="ET224" s="470"/>
      <c r="EU224" s="470"/>
      <c r="EV224" s="470"/>
      <c r="EW224" s="470"/>
      <c r="EX224" s="470"/>
      <c r="EY224" s="470"/>
      <c r="EZ224" s="470"/>
      <c r="FA224" s="470"/>
      <c r="FB224" s="470"/>
      <c r="FC224" s="470"/>
      <c r="FD224" s="470"/>
      <c r="FE224" s="470"/>
      <c r="FF224" s="470"/>
      <c r="FG224" s="470"/>
      <c r="FH224" s="470"/>
      <c r="FI224" s="470"/>
      <c r="FJ224" s="470"/>
      <c r="FK224" s="470"/>
      <c r="FL224" s="470"/>
      <c r="FM224" s="470"/>
      <c r="FN224" s="470"/>
      <c r="FO224" s="470"/>
      <c r="FP224" s="470"/>
      <c r="FQ224" s="470"/>
      <c r="FR224" s="470"/>
      <c r="FS224" s="470"/>
      <c r="FT224" s="470"/>
      <c r="FU224" s="470"/>
      <c r="FV224" s="470"/>
      <c r="FW224" s="470"/>
      <c r="FX224" s="470"/>
      <c r="FY224" s="470"/>
      <c r="FZ224" s="470"/>
      <c r="GA224" s="470"/>
      <c r="GB224" s="470"/>
      <c r="GC224" s="470"/>
      <c r="GD224" s="470"/>
      <c r="GE224" s="470"/>
      <c r="GF224" s="465"/>
      <c r="GG224" s="465"/>
      <c r="GH224" s="465"/>
      <c r="GI224" s="465"/>
      <c r="GJ224" s="465"/>
      <c r="GK224" s="467"/>
      <c r="GL224" s="467"/>
      <c r="GM224" s="467"/>
      <c r="GN224" s="467"/>
      <c r="GO224" s="488"/>
      <c r="GP224" s="466"/>
      <c r="GQ224" s="466"/>
      <c r="GR224" s="466"/>
      <c r="GS224" s="466"/>
      <c r="GT224" s="466"/>
      <c r="GU224" s="466"/>
      <c r="GV224" s="466"/>
      <c r="GW224" s="466"/>
      <c r="GX224" s="466"/>
      <c r="GY224" s="466"/>
      <c r="GZ224" s="466"/>
      <c r="HA224" s="466"/>
      <c r="HB224" s="466"/>
      <c r="HC224" s="466"/>
      <c r="HD224" s="466"/>
      <c r="HE224" s="466"/>
      <c r="HF224" s="466"/>
      <c r="HG224" s="466"/>
      <c r="HH224" s="466"/>
      <c r="HI224" s="466"/>
      <c r="HJ224" s="466"/>
      <c r="HK224" s="466"/>
      <c r="HL224" s="466"/>
      <c r="HM224" s="466"/>
      <c r="HN224" s="466"/>
      <c r="HO224" s="466"/>
      <c r="HP224" s="466"/>
      <c r="HQ224" s="466"/>
      <c r="HR224" s="466"/>
      <c r="HS224" s="466"/>
      <c r="HT224" s="489"/>
      <c r="HU224" s="489"/>
      <c r="HV224" s="489"/>
      <c r="HW224" s="489"/>
      <c r="HX224" s="489"/>
      <c r="HY224" s="489"/>
      <c r="HZ224" s="489"/>
      <c r="IA224" s="489"/>
      <c r="IB224" s="489"/>
      <c r="IC224" s="489"/>
      <c r="ID224" s="489"/>
      <c r="IE224" s="489"/>
      <c r="IF224" s="489"/>
      <c r="IG224" s="489"/>
      <c r="IH224" s="475"/>
      <c r="II224" s="475"/>
      <c r="IJ224" s="475"/>
      <c r="IK224" s="475"/>
      <c r="IL224" s="475"/>
      <c r="IM224" s="475"/>
      <c r="IN224" s="489" t="s">
        <v>710</v>
      </c>
      <c r="IO224" s="489" t="s">
        <v>52</v>
      </c>
      <c r="IP224" s="489" t="s">
        <v>52</v>
      </c>
      <c r="IQ224" s="489" t="s">
        <v>52</v>
      </c>
      <c r="IR224" s="489" t="s">
        <v>52</v>
      </c>
      <c r="IS224" s="489" t="s">
        <v>52</v>
      </c>
      <c r="IT224" s="475" t="s">
        <v>711</v>
      </c>
      <c r="IU224" s="475" t="s">
        <v>52</v>
      </c>
      <c r="IV224" s="475" t="s">
        <v>52</v>
      </c>
      <c r="IW224" s="475" t="s">
        <v>52</v>
      </c>
      <c r="IX224" s="475" t="s">
        <v>52</v>
      </c>
      <c r="IY224" s="475" t="s">
        <v>52</v>
      </c>
      <c r="IZ224" s="465"/>
      <c r="JA224" s="465"/>
      <c r="JB224" s="465"/>
      <c r="JC224" s="465"/>
      <c r="JD224" s="465"/>
      <c r="JE224" s="465"/>
      <c r="JF224" s="465"/>
      <c r="JG224" s="465"/>
      <c r="JH224" s="465"/>
      <c r="JI224" s="465"/>
      <c r="JJ224" s="465"/>
      <c r="JK224" s="465"/>
      <c r="JL224" s="465"/>
      <c r="JM224" s="465"/>
      <c r="JN224" s="465"/>
      <c r="JO224" s="465"/>
    </row>
    <row r="225" spans="1:275" s="490" customFormat="1" ht="16.5" hidden="1" customHeight="1" x14ac:dyDescent="0.25">
      <c r="A225" s="469"/>
      <c r="C225" s="690" t="s">
        <v>53</v>
      </c>
      <c r="D225" s="690"/>
      <c r="E225" s="690"/>
      <c r="F225" s="690"/>
      <c r="G225" s="690"/>
      <c r="H225" s="690"/>
      <c r="I225" s="690"/>
      <c r="J225" s="690"/>
      <c r="K225" s="690"/>
      <c r="L225" s="690"/>
      <c r="M225" s="690"/>
      <c r="N225" s="690"/>
      <c r="Q225" s="491"/>
      <c r="R225" s="491"/>
      <c r="AB225" s="466"/>
      <c r="AC225" s="466"/>
      <c r="AD225" s="466"/>
      <c r="AE225" s="466"/>
      <c r="AF225" s="466"/>
      <c r="AG225" s="466"/>
      <c r="AH225" s="466"/>
      <c r="AI225" s="466"/>
      <c r="AJ225" s="466"/>
      <c r="AK225" s="466"/>
      <c r="AL225" s="466"/>
      <c r="AM225" s="466"/>
      <c r="AN225" s="466"/>
      <c r="AO225" s="466"/>
      <c r="AP225" s="466"/>
      <c r="AQ225" s="466"/>
      <c r="AR225" s="466"/>
      <c r="AS225" s="466"/>
      <c r="AT225" s="466"/>
      <c r="AU225" s="466"/>
      <c r="AV225" s="466"/>
      <c r="AW225" s="466"/>
      <c r="AX225" s="466"/>
      <c r="AY225" s="466"/>
      <c r="AZ225" s="466"/>
      <c r="BA225" s="466"/>
      <c r="BB225" s="466"/>
      <c r="BC225" s="466"/>
      <c r="BD225" s="466"/>
      <c r="BE225" s="466"/>
      <c r="BF225" s="466"/>
      <c r="BG225" s="466"/>
      <c r="BH225" s="466"/>
      <c r="BI225" s="466"/>
      <c r="BJ225" s="466"/>
      <c r="BK225" s="466"/>
      <c r="BL225" s="466"/>
      <c r="BM225" s="466"/>
      <c r="BN225" s="466"/>
      <c r="BO225" s="466"/>
      <c r="BP225" s="466"/>
      <c r="BQ225" s="466"/>
      <c r="BR225" s="466"/>
      <c r="BS225" s="466"/>
      <c r="BT225" s="466"/>
      <c r="BU225" s="466"/>
      <c r="BV225" s="466"/>
      <c r="BW225" s="466"/>
      <c r="BX225" s="466"/>
      <c r="BY225" s="466"/>
      <c r="BZ225" s="466"/>
      <c r="CA225" s="466"/>
      <c r="CB225" s="466"/>
      <c r="CC225" s="466"/>
      <c r="CD225" s="466"/>
      <c r="CE225" s="466"/>
      <c r="CF225" s="466"/>
      <c r="CG225" s="466"/>
      <c r="CH225" s="466"/>
      <c r="CI225" s="466"/>
      <c r="CJ225" s="466"/>
      <c r="CK225" s="466"/>
      <c r="CL225" s="466"/>
      <c r="CM225" s="466"/>
      <c r="CN225" s="466"/>
      <c r="CO225" s="466"/>
      <c r="CP225" s="466"/>
      <c r="CQ225" s="466"/>
      <c r="CR225" s="466"/>
      <c r="CS225" s="466"/>
      <c r="CT225" s="466"/>
      <c r="CU225" s="466"/>
      <c r="CV225" s="466"/>
      <c r="CW225" s="466"/>
      <c r="CX225" s="466"/>
      <c r="CY225" s="466"/>
      <c r="CZ225" s="466"/>
      <c r="DA225" s="466"/>
      <c r="DB225" s="466"/>
      <c r="DC225" s="466"/>
      <c r="DD225" s="466"/>
      <c r="DE225" s="466"/>
      <c r="DF225" s="466"/>
      <c r="DG225" s="466"/>
      <c r="DH225" s="466"/>
      <c r="DI225" s="466"/>
      <c r="DJ225" s="466"/>
      <c r="DK225" s="466"/>
      <c r="DL225" s="466"/>
      <c r="DM225" s="466"/>
      <c r="DN225" s="466"/>
      <c r="DO225" s="466"/>
      <c r="DP225" s="466"/>
      <c r="DQ225" s="466"/>
      <c r="DR225" s="466"/>
      <c r="DS225" s="466"/>
      <c r="DT225" s="466"/>
      <c r="DU225" s="466"/>
      <c r="DV225" s="466"/>
      <c r="DW225" s="466"/>
      <c r="DX225" s="466"/>
      <c r="DY225" s="466"/>
      <c r="DZ225" s="466"/>
      <c r="EA225" s="466"/>
      <c r="EB225" s="466"/>
      <c r="EC225" s="466"/>
      <c r="ED225" s="466"/>
      <c r="EE225" s="466"/>
      <c r="EF225" s="466"/>
      <c r="EG225" s="466"/>
      <c r="EH225" s="466"/>
      <c r="EI225" s="466"/>
      <c r="EJ225" s="474"/>
      <c r="EK225" s="474"/>
      <c r="EL225" s="474"/>
      <c r="EM225" s="474"/>
      <c r="EN225" s="474"/>
      <c r="EO225" s="474"/>
      <c r="EP225" s="474"/>
      <c r="EQ225" s="474"/>
      <c r="ER225" s="474"/>
      <c r="ES225" s="474"/>
      <c r="ET225" s="474"/>
      <c r="EU225" s="474"/>
      <c r="EV225" s="474"/>
      <c r="EW225" s="474"/>
      <c r="EX225" s="474"/>
      <c r="EY225" s="474"/>
      <c r="EZ225" s="474"/>
      <c r="FA225" s="474"/>
      <c r="FB225" s="474"/>
      <c r="FC225" s="474"/>
      <c r="FD225" s="474"/>
      <c r="FE225" s="474"/>
      <c r="FF225" s="474"/>
      <c r="FG225" s="474"/>
      <c r="FH225" s="474"/>
      <c r="FI225" s="474"/>
      <c r="FJ225" s="474"/>
      <c r="FK225" s="474"/>
      <c r="FL225" s="474"/>
      <c r="FM225" s="474"/>
      <c r="FN225" s="474"/>
      <c r="FO225" s="474"/>
      <c r="FP225" s="474"/>
      <c r="FQ225" s="474"/>
      <c r="FR225" s="474"/>
      <c r="FS225" s="474"/>
      <c r="FT225" s="474"/>
      <c r="FU225" s="474"/>
      <c r="FV225" s="474"/>
      <c r="FW225" s="474"/>
      <c r="FX225" s="474"/>
      <c r="FY225" s="474"/>
      <c r="FZ225" s="474"/>
      <c r="GA225" s="474"/>
      <c r="GB225" s="474"/>
      <c r="GC225" s="474"/>
      <c r="GD225" s="474"/>
      <c r="GE225" s="474"/>
      <c r="GF225" s="466"/>
      <c r="GG225" s="466"/>
      <c r="GH225" s="466"/>
      <c r="GI225" s="466"/>
      <c r="GJ225" s="466"/>
      <c r="GK225" s="489"/>
      <c r="GL225" s="489"/>
      <c r="GM225" s="489"/>
      <c r="GN225" s="489"/>
      <c r="GO225" s="488"/>
      <c r="GP225" s="466"/>
      <c r="GQ225" s="466"/>
      <c r="GR225" s="466"/>
      <c r="GS225" s="466"/>
      <c r="GT225" s="466"/>
      <c r="GU225" s="466"/>
      <c r="GV225" s="466"/>
      <c r="GW225" s="466"/>
      <c r="GX225" s="466"/>
      <c r="GY225" s="466"/>
      <c r="GZ225" s="466"/>
      <c r="HA225" s="466"/>
      <c r="HB225" s="466"/>
      <c r="HC225" s="466"/>
      <c r="HD225" s="466"/>
      <c r="HE225" s="466"/>
      <c r="HF225" s="466"/>
      <c r="HG225" s="466"/>
      <c r="HH225" s="466"/>
      <c r="HI225" s="466"/>
      <c r="HJ225" s="466"/>
      <c r="HK225" s="466"/>
      <c r="HL225" s="466"/>
      <c r="HM225" s="466"/>
      <c r="HN225" s="466"/>
      <c r="HO225" s="466"/>
      <c r="HP225" s="466"/>
      <c r="HQ225" s="466"/>
      <c r="HR225" s="466"/>
      <c r="HS225" s="466"/>
      <c r="HT225" s="489"/>
      <c r="HU225" s="489"/>
      <c r="HV225" s="489"/>
      <c r="HW225" s="489"/>
      <c r="HX225" s="489"/>
      <c r="HY225" s="489"/>
      <c r="HZ225" s="489"/>
      <c r="IA225" s="489"/>
      <c r="IB225" s="489"/>
      <c r="IC225" s="489"/>
      <c r="ID225" s="489"/>
      <c r="IE225" s="489"/>
      <c r="IF225" s="489"/>
      <c r="IG225" s="489"/>
      <c r="IH225" s="475"/>
      <c r="II225" s="475"/>
      <c r="IJ225" s="475"/>
      <c r="IK225" s="475"/>
      <c r="IL225" s="475"/>
      <c r="IM225" s="475"/>
      <c r="IN225" s="489"/>
      <c r="IO225" s="489"/>
      <c r="IP225" s="489"/>
      <c r="IQ225" s="489"/>
      <c r="IR225" s="489"/>
      <c r="IS225" s="489"/>
      <c r="IT225" s="475"/>
      <c r="IU225" s="475"/>
      <c r="IV225" s="475"/>
      <c r="IW225" s="475"/>
      <c r="IX225" s="475"/>
      <c r="IY225" s="475"/>
      <c r="IZ225" s="466"/>
      <c r="JA225" s="466"/>
      <c r="JB225" s="466"/>
      <c r="JC225" s="466"/>
      <c r="JD225" s="466"/>
      <c r="JE225" s="466"/>
      <c r="JF225" s="466"/>
      <c r="JG225" s="466"/>
      <c r="JH225" s="466"/>
      <c r="JI225" s="466"/>
      <c r="JJ225" s="466"/>
      <c r="JK225" s="466"/>
      <c r="JL225" s="466"/>
      <c r="JM225" s="466"/>
      <c r="JN225" s="466"/>
      <c r="JO225" s="466"/>
    </row>
    <row r="227" spans="1:275" s="76" customFormat="1" ht="15" x14ac:dyDescent="0.25">
      <c r="A227" s="647"/>
      <c r="B227" s="647"/>
      <c r="C227" s="647"/>
      <c r="D227" s="647"/>
      <c r="E227" s="647"/>
      <c r="F227" s="647"/>
      <c r="G227" s="647"/>
      <c r="H227" s="647"/>
      <c r="I227" s="647"/>
      <c r="J227" s="647"/>
      <c r="K227" s="647"/>
      <c r="L227" s="647"/>
      <c r="M227" s="647"/>
      <c r="N227" s="647"/>
      <c r="O227" s="647"/>
      <c r="P227" s="647"/>
      <c r="IZ227" s="319" t="s">
        <v>52</v>
      </c>
      <c r="JA227" s="319" t="s">
        <v>52</v>
      </c>
      <c r="JB227" s="319" t="s">
        <v>52</v>
      </c>
      <c r="JC227" s="319" t="s">
        <v>52</v>
      </c>
      <c r="JD227" s="319" t="s">
        <v>52</v>
      </c>
      <c r="JE227" s="319" t="s">
        <v>52</v>
      </c>
      <c r="JF227" s="319" t="s">
        <v>52</v>
      </c>
      <c r="JG227" s="319" t="s">
        <v>52</v>
      </c>
      <c r="JH227" s="319" t="s">
        <v>52</v>
      </c>
      <c r="JI227" s="319" t="s">
        <v>52</v>
      </c>
      <c r="JJ227" s="319" t="s">
        <v>52</v>
      </c>
      <c r="JK227" s="319" t="s">
        <v>52</v>
      </c>
      <c r="JL227" s="319" t="s">
        <v>52</v>
      </c>
      <c r="JM227" s="319" t="s">
        <v>52</v>
      </c>
      <c r="JN227" s="319" t="s">
        <v>52</v>
      </c>
      <c r="JO227" s="319" t="s">
        <v>52</v>
      </c>
    </row>
    <row r="228" spans="1:275" s="76" customFormat="1" ht="15" x14ac:dyDescent="0.25">
      <c r="A228" s="185"/>
    </row>
    <row r="229" spans="1:275" s="76" customFormat="1" ht="15" x14ac:dyDescent="0.25">
      <c r="A229" s="185"/>
    </row>
    <row r="230" spans="1:275" s="76" customFormat="1" ht="15" x14ac:dyDescent="0.25">
      <c r="A230" s="185"/>
    </row>
    <row r="231" spans="1:275" s="76" customFormat="1" ht="15" x14ac:dyDescent="0.25">
      <c r="A231" s="185"/>
    </row>
    <row r="232" spans="1:275" s="76" customFormat="1" ht="15" x14ac:dyDescent="0.25">
      <c r="A232" s="185"/>
    </row>
    <row r="233" spans="1:275" s="76" customFormat="1" ht="15" x14ac:dyDescent="0.25">
      <c r="A233" s="185"/>
    </row>
    <row r="234" spans="1:275" s="76" customFormat="1" ht="15" x14ac:dyDescent="0.25">
      <c r="A234" s="185"/>
    </row>
    <row r="235" spans="1:275" s="76" customFormat="1" ht="15" x14ac:dyDescent="0.25">
      <c r="A235" s="185"/>
    </row>
    <row r="236" spans="1:275" s="76" customFormat="1" ht="15" x14ac:dyDescent="0.25">
      <c r="A236" s="185"/>
    </row>
    <row r="237" spans="1:275" s="76" customFormat="1" ht="15" x14ac:dyDescent="0.25">
      <c r="A237" s="185"/>
    </row>
    <row r="238" spans="1:275" s="76" customFormat="1" ht="15" x14ac:dyDescent="0.25">
      <c r="A238" s="185"/>
    </row>
    <row r="239" spans="1:275" s="76" customFormat="1" ht="15" x14ac:dyDescent="0.25">
      <c r="A239" s="185"/>
    </row>
    <row r="240" spans="1:275" s="76" customFormat="1" ht="15" x14ac:dyDescent="0.25">
      <c r="A240" s="185"/>
    </row>
    <row r="241" spans="1:1" s="76" customFormat="1" ht="15" x14ac:dyDescent="0.25">
      <c r="A241" s="185"/>
    </row>
    <row r="242" spans="1:1" s="76" customFormat="1" ht="15" x14ac:dyDescent="0.25">
      <c r="A242" s="185"/>
    </row>
    <row r="243" spans="1:1" s="76" customFormat="1" ht="15" x14ac:dyDescent="0.25">
      <c r="A243" s="185"/>
    </row>
    <row r="244" spans="1:1" s="76" customFormat="1" ht="15" x14ac:dyDescent="0.25">
      <c r="A244" s="185"/>
    </row>
    <row r="245" spans="1:1" s="76" customFormat="1" ht="15" x14ac:dyDescent="0.25">
      <c r="A245" s="185"/>
    </row>
    <row r="246" spans="1:1" s="76" customFormat="1" ht="15" x14ac:dyDescent="0.25">
      <c r="A246" s="185"/>
    </row>
    <row r="247" spans="1:1" s="76" customFormat="1" ht="15" x14ac:dyDescent="0.25">
      <c r="A247" s="185"/>
    </row>
    <row r="248" spans="1:1" s="76" customFormat="1" ht="15" x14ac:dyDescent="0.25">
      <c r="A248" s="185"/>
    </row>
    <row r="249" spans="1:1" s="76" customFormat="1" ht="15" x14ac:dyDescent="0.25">
      <c r="A249" s="185"/>
    </row>
    <row r="250" spans="1:1" s="76" customFormat="1" ht="15" x14ac:dyDescent="0.25">
      <c r="A250" s="185"/>
    </row>
    <row r="251" spans="1:1" s="76" customFormat="1" ht="15" x14ac:dyDescent="0.25">
      <c r="A251" s="185"/>
    </row>
    <row r="252" spans="1:1" s="76" customFormat="1" ht="15" x14ac:dyDescent="0.25">
      <c r="A252" s="185"/>
    </row>
    <row r="253" spans="1:1" s="76" customFormat="1" ht="15" x14ac:dyDescent="0.25">
      <c r="A253" s="185"/>
    </row>
    <row r="254" spans="1:1" s="76" customFormat="1" ht="15" x14ac:dyDescent="0.25">
      <c r="A254" s="185"/>
    </row>
    <row r="255" spans="1:1" s="76" customFormat="1" ht="15" x14ac:dyDescent="0.25">
      <c r="A255" s="185"/>
    </row>
    <row r="256" spans="1:1" s="76" customFormat="1" ht="15" x14ac:dyDescent="0.25">
      <c r="A256" s="185"/>
    </row>
    <row r="257" spans="1:1" s="76" customFormat="1" ht="15" x14ac:dyDescent="0.25">
      <c r="A257" s="185"/>
    </row>
    <row r="258" spans="1:1" s="76" customFormat="1" ht="15" x14ac:dyDescent="0.25">
      <c r="A258" s="185"/>
    </row>
    <row r="259" spans="1:1" s="76" customFormat="1" ht="15" x14ac:dyDescent="0.25">
      <c r="A259" s="185"/>
    </row>
    <row r="260" spans="1:1" s="76" customFormat="1" ht="15" x14ac:dyDescent="0.25">
      <c r="A260" s="185"/>
    </row>
  </sheetData>
  <mergeCells count="220">
    <mergeCell ref="A4:F4"/>
    <mergeCell ref="G4:P4"/>
    <mergeCell ref="A5:F5"/>
    <mergeCell ref="G5:P5"/>
    <mergeCell ref="A6:F6"/>
    <mergeCell ref="G6:P6"/>
    <mergeCell ref="A7:F7"/>
    <mergeCell ref="G7:P7"/>
    <mergeCell ref="A8:F8"/>
    <mergeCell ref="G8:P8"/>
    <mergeCell ref="A9:F9"/>
    <mergeCell ref="G9:P9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C38:G38"/>
    <mergeCell ref="A39:P39"/>
    <mergeCell ref="C40:G40"/>
    <mergeCell ref="C41:P41"/>
    <mergeCell ref="C42:P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58:P58"/>
    <mergeCell ref="C59:G59"/>
    <mergeCell ref="C60:G60"/>
    <mergeCell ref="C61:G61"/>
    <mergeCell ref="C62:G62"/>
    <mergeCell ref="C53:P53"/>
    <mergeCell ref="C54:P54"/>
    <mergeCell ref="C55:G55"/>
    <mergeCell ref="C56:G56"/>
    <mergeCell ref="C57:P57"/>
    <mergeCell ref="C68:G68"/>
    <mergeCell ref="C69:G69"/>
    <mergeCell ref="C70:G70"/>
    <mergeCell ref="C71:G71"/>
    <mergeCell ref="C72:G72"/>
    <mergeCell ref="C63:G63"/>
    <mergeCell ref="C64:G64"/>
    <mergeCell ref="C65:G65"/>
    <mergeCell ref="C66:G66"/>
    <mergeCell ref="C67:G67"/>
    <mergeCell ref="C78:G78"/>
    <mergeCell ref="C79:G79"/>
    <mergeCell ref="C80:P80"/>
    <mergeCell ref="C81:P81"/>
    <mergeCell ref="C82:G82"/>
    <mergeCell ref="C73:G73"/>
    <mergeCell ref="C74:G74"/>
    <mergeCell ref="C75:G75"/>
    <mergeCell ref="C76:G76"/>
    <mergeCell ref="C77:G77"/>
    <mergeCell ref="C88:P88"/>
    <mergeCell ref="C89:G89"/>
    <mergeCell ref="C90:G90"/>
    <mergeCell ref="C91:G91"/>
    <mergeCell ref="C92:G92"/>
    <mergeCell ref="C83:G83"/>
    <mergeCell ref="C84:G84"/>
    <mergeCell ref="C85:G85"/>
    <mergeCell ref="C86:G86"/>
    <mergeCell ref="C87:P87"/>
    <mergeCell ref="C98:G98"/>
    <mergeCell ref="C99:G99"/>
    <mergeCell ref="C100:G100"/>
    <mergeCell ref="C101:G101"/>
    <mergeCell ref="C102:G102"/>
    <mergeCell ref="C93:G93"/>
    <mergeCell ref="C94:G94"/>
    <mergeCell ref="C95:G95"/>
    <mergeCell ref="C96:G96"/>
    <mergeCell ref="C97:G97"/>
    <mergeCell ref="C108:G108"/>
    <mergeCell ref="C109:G109"/>
    <mergeCell ref="C110:P110"/>
    <mergeCell ref="C111:P111"/>
    <mergeCell ref="C112:G112"/>
    <mergeCell ref="C103:G103"/>
    <mergeCell ref="C104:G104"/>
    <mergeCell ref="C105:G105"/>
    <mergeCell ref="C106:G106"/>
    <mergeCell ref="C107:G107"/>
    <mergeCell ref="C118:P118"/>
    <mergeCell ref="C119:G119"/>
    <mergeCell ref="C120:G120"/>
    <mergeCell ref="C121:G121"/>
    <mergeCell ref="C122:G122"/>
    <mergeCell ref="C113:G113"/>
    <mergeCell ref="C114:G114"/>
    <mergeCell ref="C115:G115"/>
    <mergeCell ref="C116:G116"/>
    <mergeCell ref="C117:P117"/>
    <mergeCell ref="C128:G128"/>
    <mergeCell ref="C129:G129"/>
    <mergeCell ref="C130:G130"/>
    <mergeCell ref="C131:G131"/>
    <mergeCell ref="C132:G132"/>
    <mergeCell ref="C123:G123"/>
    <mergeCell ref="C124:G124"/>
    <mergeCell ref="C125:G125"/>
    <mergeCell ref="C126:G126"/>
    <mergeCell ref="C127:G127"/>
    <mergeCell ref="C138:P138"/>
    <mergeCell ref="C139:P139"/>
    <mergeCell ref="C140:G140"/>
    <mergeCell ref="C141:G141"/>
    <mergeCell ref="C142:G142"/>
    <mergeCell ref="C133:G133"/>
    <mergeCell ref="C134:G134"/>
    <mergeCell ref="C135:G135"/>
    <mergeCell ref="C136:G136"/>
    <mergeCell ref="C137:G137"/>
    <mergeCell ref="C148:G148"/>
    <mergeCell ref="C149:G149"/>
    <mergeCell ref="C150:G150"/>
    <mergeCell ref="C151:G151"/>
    <mergeCell ref="C152:G152"/>
    <mergeCell ref="C143:G143"/>
    <mergeCell ref="C144:G144"/>
    <mergeCell ref="C145:G145"/>
    <mergeCell ref="C146:G146"/>
    <mergeCell ref="C147:G147"/>
    <mergeCell ref="C158:G158"/>
    <mergeCell ref="C160:O160"/>
    <mergeCell ref="C161:O161"/>
    <mergeCell ref="C162:O162"/>
    <mergeCell ref="C163:O163"/>
    <mergeCell ref="C153:P153"/>
    <mergeCell ref="C154:P154"/>
    <mergeCell ref="C155:G155"/>
    <mergeCell ref="C156:G156"/>
    <mergeCell ref="C157:G157"/>
    <mergeCell ref="C169:O169"/>
    <mergeCell ref="C170:O170"/>
    <mergeCell ref="C171:O171"/>
    <mergeCell ref="C172:O172"/>
    <mergeCell ref="C173:O173"/>
    <mergeCell ref="C164:O164"/>
    <mergeCell ref="C165:O165"/>
    <mergeCell ref="C166:O166"/>
    <mergeCell ref="C167:O167"/>
    <mergeCell ref="C168:O168"/>
    <mergeCell ref="C179:O179"/>
    <mergeCell ref="C180:O180"/>
    <mergeCell ref="C181:O181"/>
    <mergeCell ref="C182:O182"/>
    <mergeCell ref="C183:J183"/>
    <mergeCell ref="C174:O174"/>
    <mergeCell ref="C175:O175"/>
    <mergeCell ref="C176:O176"/>
    <mergeCell ref="C177:O177"/>
    <mergeCell ref="C178:O178"/>
    <mergeCell ref="C190:O190"/>
    <mergeCell ref="C191:O191"/>
    <mergeCell ref="C192:O192"/>
    <mergeCell ref="C193:O193"/>
    <mergeCell ref="C194:O194"/>
    <mergeCell ref="C184:J184"/>
    <mergeCell ref="C186:O186"/>
    <mergeCell ref="C187:O187"/>
    <mergeCell ref="C188:O188"/>
    <mergeCell ref="C189:O189"/>
    <mergeCell ref="C200:O200"/>
    <mergeCell ref="C201:O201"/>
    <mergeCell ref="C202:O202"/>
    <mergeCell ref="C203:O203"/>
    <mergeCell ref="C204:O204"/>
    <mergeCell ref="C195:O195"/>
    <mergeCell ref="C196:O196"/>
    <mergeCell ref="C197:O197"/>
    <mergeCell ref="C198:O198"/>
    <mergeCell ref="C199:O199"/>
    <mergeCell ref="A227:P227"/>
    <mergeCell ref="C210:J210"/>
    <mergeCell ref="C212:G212"/>
    <mergeCell ref="C213:G213"/>
    <mergeCell ref="C205:O205"/>
    <mergeCell ref="C206:O206"/>
    <mergeCell ref="C207:O207"/>
    <mergeCell ref="C208:O208"/>
    <mergeCell ref="C209:J209"/>
    <mergeCell ref="C225:N225"/>
    <mergeCell ref="C219:G219"/>
    <mergeCell ref="C220:G220"/>
    <mergeCell ref="C222:H222"/>
    <mergeCell ref="I222:N222"/>
    <mergeCell ref="C223:N223"/>
    <mergeCell ref="C224:H224"/>
    <mergeCell ref="I224:N224"/>
    <mergeCell ref="C214:G214"/>
    <mergeCell ref="C215:G215"/>
    <mergeCell ref="J215:K215"/>
    <mergeCell ref="C216:G216"/>
    <mergeCell ref="C217:G217"/>
    <mergeCell ref="C218:G21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4" max="250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F30"/>
  <sheetViews>
    <sheetView zoomScale="85" zoomScaleNormal="85" workbookViewId="0">
      <selection activeCell="K32" sqref="K32"/>
    </sheetView>
  </sheetViews>
  <sheetFormatPr defaultColWidth="8.85546875" defaultRowHeight="14.25" customHeight="1" x14ac:dyDescent="0.2"/>
  <cols>
    <col min="1" max="1" width="4.85546875" style="183" customWidth="1"/>
    <col min="2" max="2" width="26.85546875" style="183" customWidth="1"/>
    <col min="3" max="3" width="14.42578125" style="183" customWidth="1"/>
    <col min="4" max="4" width="26.85546875" style="183" customWidth="1"/>
    <col min="5" max="5" width="5.7109375" style="183" customWidth="1"/>
    <col min="6" max="6" width="9.42578125" style="183" customWidth="1"/>
    <col min="7" max="8" width="13.85546875" style="183" customWidth="1"/>
    <col min="9" max="9" width="21.140625" style="183" customWidth="1"/>
    <col min="10" max="12" width="13.85546875" style="183" customWidth="1"/>
    <col min="13" max="13" width="9.7109375" style="183" customWidth="1"/>
    <col min="14" max="14" width="11.5703125" style="183" customWidth="1"/>
    <col min="15" max="15" width="9.7109375" style="183" customWidth="1"/>
    <col min="16" max="16" width="11.5703125" style="183" customWidth="1"/>
    <col min="17" max="17" width="35.7109375" style="183" customWidth="1"/>
    <col min="18" max="18" width="9.7109375" style="183" customWidth="1"/>
    <col min="19" max="19" width="11.5703125" style="183" customWidth="1"/>
    <col min="20" max="20" width="13.85546875" style="183" customWidth="1"/>
    <col min="21" max="21" width="26.85546875" style="183" customWidth="1"/>
    <col min="22" max="22" width="11.140625" style="183" customWidth="1"/>
    <col min="23" max="23" width="4.85546875" style="183" customWidth="1"/>
    <col min="24" max="24" width="5.140625" style="183" customWidth="1"/>
    <col min="25" max="25" width="26.85546875" style="183" customWidth="1"/>
    <col min="26" max="26" width="13.85546875" style="183" customWidth="1"/>
    <col min="27" max="27" width="6.7109375" style="183" customWidth="1"/>
    <col min="28" max="30" width="8.85546875" style="183"/>
    <col min="31" max="57" width="387.42578125" style="347" hidden="1" customWidth="1"/>
    <col min="58" max="58" width="387.42578125" style="348" hidden="1" customWidth="1"/>
    <col min="59" max="16384" width="8.85546875" style="183"/>
  </cols>
  <sheetData>
    <row r="1" spans="1:58" s="76" customFormat="1" ht="15" x14ac:dyDescent="0.25">
      <c r="U1" s="338"/>
      <c r="V1" s="338"/>
      <c r="W1" s="339"/>
      <c r="X1" s="339"/>
      <c r="Y1" s="339"/>
      <c r="Z1" s="340"/>
      <c r="AA1" s="341" t="s">
        <v>229</v>
      </c>
    </row>
    <row r="2" spans="1:58" s="76" customFormat="1" ht="15" x14ac:dyDescent="0.25">
      <c r="U2" s="338"/>
      <c r="V2" s="338"/>
      <c r="W2" s="338"/>
      <c r="X2" s="338"/>
      <c r="Y2" s="338"/>
      <c r="Z2" s="150"/>
      <c r="AA2" s="342" t="s">
        <v>554</v>
      </c>
    </row>
    <row r="3" spans="1:58" s="76" customFormat="1" ht="15" x14ac:dyDescent="0.25">
      <c r="U3" s="338"/>
      <c r="V3" s="338"/>
      <c r="W3" s="338"/>
      <c r="X3" s="338"/>
      <c r="Y3" s="338"/>
      <c r="Z3" s="150"/>
    </row>
    <row r="4" spans="1:58" s="76" customFormat="1" ht="26.25" customHeight="1" x14ac:dyDescent="0.25">
      <c r="A4" s="701" t="s">
        <v>230</v>
      </c>
      <c r="B4" s="701"/>
      <c r="C4" s="701"/>
      <c r="D4" s="701"/>
      <c r="E4" s="701"/>
      <c r="F4" s="701"/>
      <c r="G4" s="701"/>
      <c r="H4" s="701"/>
      <c r="I4" s="701"/>
      <c r="J4" s="701"/>
      <c r="K4" s="701"/>
      <c r="L4" s="701"/>
      <c r="M4" s="701"/>
      <c r="N4" s="701"/>
      <c r="O4" s="701"/>
      <c r="P4" s="701"/>
      <c r="Q4" s="701"/>
      <c r="R4" s="701"/>
      <c r="S4" s="701"/>
      <c r="T4" s="701"/>
      <c r="U4" s="701"/>
      <c r="V4" s="701"/>
      <c r="W4" s="701"/>
      <c r="X4" s="701"/>
      <c r="Y4" s="701"/>
      <c r="Z4" s="701"/>
      <c r="AA4" s="701"/>
    </row>
    <row r="6" spans="1:58" s="76" customFormat="1" ht="15" x14ac:dyDescent="0.25">
      <c r="A6" s="702" t="str">
        <f>ПЗ!$A$3</f>
        <v>Ленточный подъемник ВТРК "Мамисон"</v>
      </c>
      <c r="B6" s="702"/>
      <c r="C6" s="702"/>
      <c r="D6" s="702"/>
      <c r="E6" s="702"/>
      <c r="F6" s="702"/>
      <c r="G6" s="702"/>
      <c r="H6" s="702"/>
      <c r="I6" s="702"/>
      <c r="J6" s="702"/>
      <c r="K6" s="702"/>
      <c r="L6" s="702"/>
      <c r="M6" s="702"/>
      <c r="N6" s="702"/>
      <c r="O6" s="702"/>
      <c r="P6" s="702"/>
      <c r="Q6" s="702"/>
      <c r="R6" s="702"/>
      <c r="S6" s="702"/>
      <c r="T6" s="702"/>
      <c r="U6" s="702"/>
      <c r="V6" s="702"/>
      <c r="W6" s="702"/>
      <c r="X6" s="702"/>
      <c r="Y6" s="702"/>
      <c r="Z6" s="702"/>
      <c r="AA6" s="702"/>
      <c r="AE6" s="343" t="s">
        <v>52</v>
      </c>
      <c r="AF6" s="343" t="s">
        <v>52</v>
      </c>
      <c r="AG6" s="343" t="s">
        <v>52</v>
      </c>
      <c r="AH6" s="343" t="s">
        <v>52</v>
      </c>
      <c r="AI6" s="343" t="s">
        <v>52</v>
      </c>
      <c r="AJ6" s="343" t="s">
        <v>52</v>
      </c>
      <c r="AK6" s="343" t="s">
        <v>52</v>
      </c>
      <c r="AL6" s="343" t="s">
        <v>52</v>
      </c>
      <c r="AM6" s="343" t="s">
        <v>52</v>
      </c>
      <c r="AN6" s="343" t="s">
        <v>52</v>
      </c>
      <c r="AO6" s="343" t="s">
        <v>52</v>
      </c>
      <c r="AP6" s="343" t="s">
        <v>52</v>
      </c>
      <c r="AQ6" s="343" t="s">
        <v>52</v>
      </c>
      <c r="AR6" s="343" t="s">
        <v>52</v>
      </c>
      <c r="AS6" s="343" t="s">
        <v>52</v>
      </c>
      <c r="AT6" s="343" t="s">
        <v>52</v>
      </c>
      <c r="AU6" s="343" t="s">
        <v>52</v>
      </c>
      <c r="AV6" s="343" t="s">
        <v>52</v>
      </c>
      <c r="AW6" s="343" t="s">
        <v>52</v>
      </c>
      <c r="AX6" s="343" t="s">
        <v>52</v>
      </c>
      <c r="AY6" s="343" t="s">
        <v>52</v>
      </c>
      <c r="AZ6" s="343" t="s">
        <v>52</v>
      </c>
      <c r="BA6" s="343" t="s">
        <v>52</v>
      </c>
      <c r="BB6" s="343" t="s">
        <v>52</v>
      </c>
      <c r="BC6" s="343" t="s">
        <v>52</v>
      </c>
      <c r="BD6" s="343" t="s">
        <v>52</v>
      </c>
      <c r="BE6" s="343" t="s">
        <v>52</v>
      </c>
    </row>
    <row r="7" spans="1:58" s="76" customFormat="1" ht="20.25" customHeight="1" x14ac:dyDescent="0.25">
      <c r="A7" s="703" t="s">
        <v>64</v>
      </c>
      <c r="B7" s="703"/>
      <c r="C7" s="703"/>
      <c r="D7" s="703"/>
      <c r="E7" s="703"/>
      <c r="F7" s="703"/>
      <c r="G7" s="703"/>
      <c r="H7" s="703"/>
      <c r="I7" s="703"/>
      <c r="J7" s="703"/>
      <c r="K7" s="703"/>
      <c r="L7" s="703"/>
      <c r="M7" s="703"/>
      <c r="N7" s="703"/>
      <c r="O7" s="703"/>
      <c r="P7" s="703"/>
      <c r="Q7" s="703"/>
      <c r="R7" s="703"/>
      <c r="S7" s="703"/>
      <c r="T7" s="703"/>
      <c r="U7" s="703"/>
      <c r="V7" s="703"/>
      <c r="W7" s="703"/>
      <c r="X7" s="703"/>
      <c r="Y7" s="703"/>
      <c r="Z7" s="703"/>
      <c r="AA7" s="703"/>
    </row>
    <row r="8" spans="1:58" s="76" customFormat="1" ht="15" x14ac:dyDescent="0.25">
      <c r="A8" s="561"/>
      <c r="B8" s="561"/>
      <c r="C8" s="561"/>
      <c r="D8" s="561"/>
      <c r="E8" s="561"/>
      <c r="F8" s="561"/>
      <c r="G8" s="561"/>
      <c r="H8" s="561"/>
      <c r="I8" s="561"/>
      <c r="J8" s="561"/>
      <c r="K8" s="561"/>
      <c r="L8" s="561"/>
      <c r="M8" s="561"/>
      <c r="N8" s="561"/>
      <c r="O8" s="561"/>
      <c r="P8" s="561"/>
      <c r="Q8" s="561"/>
      <c r="R8" s="561"/>
      <c r="S8" s="561"/>
      <c r="T8" s="561"/>
      <c r="U8" s="342" t="s">
        <v>555</v>
      </c>
      <c r="V8" s="344" t="s">
        <v>776</v>
      </c>
      <c r="Z8" s="561"/>
      <c r="AA8" s="561"/>
    </row>
    <row r="9" spans="1:58" s="76" customFormat="1" ht="15" x14ac:dyDescent="0.25">
      <c r="A9" s="561"/>
      <c r="B9" s="561"/>
      <c r="C9" s="561"/>
      <c r="D9" s="561"/>
      <c r="E9" s="561"/>
      <c r="F9" s="561"/>
      <c r="G9" s="561"/>
      <c r="H9" s="561"/>
      <c r="I9" s="561"/>
      <c r="J9" s="561"/>
      <c r="K9" s="561"/>
      <c r="L9" s="561"/>
      <c r="M9" s="561"/>
      <c r="N9" s="561"/>
      <c r="O9" s="561"/>
      <c r="P9" s="561"/>
      <c r="Q9" s="561"/>
      <c r="R9" s="561"/>
      <c r="S9" s="561"/>
      <c r="T9" s="561"/>
      <c r="U9" s="342" t="s">
        <v>61</v>
      </c>
      <c r="V9" s="344" t="s">
        <v>257</v>
      </c>
      <c r="Z9" s="561"/>
      <c r="AA9" s="561"/>
    </row>
    <row r="10" spans="1:58" s="76" customFormat="1" ht="15" x14ac:dyDescent="0.25">
      <c r="A10" s="561"/>
      <c r="B10" s="561"/>
      <c r="C10" s="561"/>
      <c r="D10" s="561"/>
      <c r="E10" s="561"/>
      <c r="F10" s="561"/>
      <c r="G10" s="561"/>
      <c r="H10" s="561"/>
      <c r="I10" s="561"/>
      <c r="J10" s="561"/>
      <c r="K10" s="561"/>
      <c r="L10" s="561"/>
      <c r="M10" s="561"/>
      <c r="N10" s="561"/>
      <c r="O10" s="561"/>
      <c r="P10" s="561"/>
      <c r="Q10" s="561"/>
      <c r="R10" s="561"/>
      <c r="S10" s="561"/>
      <c r="T10" s="561"/>
      <c r="U10" s="342" t="s">
        <v>556</v>
      </c>
      <c r="V10" s="344"/>
      <c r="Z10" s="561"/>
      <c r="AA10" s="561"/>
    </row>
    <row r="11" spans="1:58" s="76" customFormat="1" ht="13.5" customHeight="1" x14ac:dyDescent="0.25">
      <c r="A11" s="150"/>
      <c r="B11" s="345"/>
      <c r="C11" s="345"/>
      <c r="D11" s="345"/>
      <c r="E11" s="345"/>
      <c r="F11" s="345"/>
      <c r="G11" s="345"/>
      <c r="H11" s="345"/>
      <c r="I11" s="345"/>
      <c r="J11" s="345"/>
      <c r="K11" s="345"/>
      <c r="L11" s="345"/>
      <c r="M11" s="345"/>
      <c r="N11" s="345"/>
      <c r="O11" s="345"/>
      <c r="P11" s="345"/>
      <c r="Q11" s="345"/>
      <c r="R11" s="345"/>
      <c r="S11" s="345"/>
      <c r="T11" s="345"/>
      <c r="U11" s="345"/>
      <c r="V11" s="345"/>
      <c r="W11" s="345"/>
      <c r="X11" s="345"/>
      <c r="Y11" s="345"/>
      <c r="Z11" s="150"/>
      <c r="AA11" s="150"/>
    </row>
    <row r="12" spans="1:58" s="346" customFormat="1" ht="99" customHeight="1" x14ac:dyDescent="0.2">
      <c r="A12" s="694" t="s">
        <v>557</v>
      </c>
      <c r="B12" s="694" t="s">
        <v>558</v>
      </c>
      <c r="C12" s="694" t="s">
        <v>559</v>
      </c>
      <c r="D12" s="694" t="s">
        <v>232</v>
      </c>
      <c r="E12" s="694" t="s">
        <v>560</v>
      </c>
      <c r="F12" s="694" t="s">
        <v>233</v>
      </c>
      <c r="G12" s="694" t="s">
        <v>561</v>
      </c>
      <c r="H12" s="694" t="s">
        <v>562</v>
      </c>
      <c r="I12" s="694" t="s">
        <v>563</v>
      </c>
      <c r="J12" s="699" t="s">
        <v>564</v>
      </c>
      <c r="K12" s="699" t="s">
        <v>565</v>
      </c>
      <c r="L12" s="694" t="s">
        <v>566</v>
      </c>
      <c r="M12" s="695" t="s">
        <v>234</v>
      </c>
      <c r="N12" s="695"/>
      <c r="O12" s="695" t="s">
        <v>235</v>
      </c>
      <c r="P12" s="695"/>
      <c r="Q12" s="696" t="s">
        <v>236</v>
      </c>
      <c r="R12" s="697"/>
      <c r="S12" s="698"/>
      <c r="T12" s="694" t="s">
        <v>567</v>
      </c>
      <c r="U12" s="694" t="s">
        <v>568</v>
      </c>
      <c r="V12" s="699" t="s">
        <v>237</v>
      </c>
      <c r="W12" s="694" t="s">
        <v>238</v>
      </c>
      <c r="X12" s="694" t="s">
        <v>239</v>
      </c>
      <c r="Y12" s="694" t="s">
        <v>569</v>
      </c>
      <c r="Z12" s="694" t="s">
        <v>570</v>
      </c>
      <c r="AA12" s="694" t="s">
        <v>240</v>
      </c>
      <c r="AD12" s="347"/>
      <c r="AE12" s="347"/>
      <c r="AF12" s="347"/>
      <c r="AG12" s="347"/>
      <c r="AH12" s="347"/>
      <c r="AI12" s="347"/>
      <c r="AJ12" s="347"/>
      <c r="AK12" s="347"/>
      <c r="AL12" s="347"/>
      <c r="AM12" s="347"/>
      <c r="AN12" s="347"/>
      <c r="AO12" s="347"/>
      <c r="AP12" s="347"/>
      <c r="AQ12" s="347"/>
      <c r="AR12" s="347"/>
      <c r="AS12" s="347"/>
      <c r="AT12" s="347"/>
      <c r="AU12" s="347"/>
      <c r="AV12" s="347"/>
      <c r="AW12" s="347"/>
      <c r="AX12" s="347"/>
      <c r="AY12" s="347"/>
      <c r="AZ12" s="347"/>
      <c r="BA12" s="347"/>
      <c r="BB12" s="347"/>
      <c r="BC12" s="347"/>
      <c r="BD12" s="347"/>
      <c r="BE12" s="347"/>
      <c r="BF12" s="348"/>
    </row>
    <row r="13" spans="1:58" s="346" customFormat="1" ht="85.5" customHeight="1" x14ac:dyDescent="0.2">
      <c r="A13" s="694"/>
      <c r="B13" s="694"/>
      <c r="C13" s="694"/>
      <c r="D13" s="694"/>
      <c r="E13" s="694"/>
      <c r="F13" s="694"/>
      <c r="G13" s="694"/>
      <c r="H13" s="694"/>
      <c r="I13" s="694"/>
      <c r="J13" s="700"/>
      <c r="K13" s="700"/>
      <c r="L13" s="694"/>
      <c r="M13" s="558" t="s">
        <v>97</v>
      </c>
      <c r="N13" s="560" t="s">
        <v>571</v>
      </c>
      <c r="O13" s="558" t="s">
        <v>97</v>
      </c>
      <c r="P13" s="558" t="s">
        <v>572</v>
      </c>
      <c r="Q13" s="559" t="s">
        <v>241</v>
      </c>
      <c r="R13" s="558" t="s">
        <v>97</v>
      </c>
      <c r="S13" s="558" t="s">
        <v>572</v>
      </c>
      <c r="T13" s="694"/>
      <c r="U13" s="694"/>
      <c r="V13" s="700"/>
      <c r="W13" s="694"/>
      <c r="X13" s="694"/>
      <c r="Y13" s="694"/>
      <c r="Z13" s="694"/>
      <c r="AA13" s="694"/>
      <c r="AD13" s="347"/>
      <c r="AE13" s="347"/>
      <c r="AF13" s="347"/>
      <c r="AG13" s="347"/>
      <c r="AH13" s="347"/>
      <c r="AI13" s="347"/>
      <c r="AJ13" s="347"/>
      <c r="AK13" s="347"/>
      <c r="AL13" s="347"/>
      <c r="AM13" s="347"/>
      <c r="AN13" s="347"/>
      <c r="AO13" s="347"/>
      <c r="AP13" s="347"/>
      <c r="AQ13" s="347"/>
      <c r="AR13" s="347"/>
      <c r="AS13" s="347"/>
      <c r="AT13" s="347"/>
      <c r="AU13" s="347"/>
      <c r="AV13" s="347"/>
      <c r="AW13" s="347"/>
      <c r="AX13" s="347"/>
      <c r="AY13" s="347"/>
      <c r="AZ13" s="347"/>
      <c r="BA13" s="347"/>
      <c r="BB13" s="347"/>
      <c r="BC13" s="347"/>
      <c r="BD13" s="347"/>
      <c r="BE13" s="347"/>
      <c r="BF13" s="348"/>
    </row>
    <row r="14" spans="1:58" s="76" customFormat="1" ht="15" x14ac:dyDescent="0.25">
      <c r="A14" s="159">
        <v>1</v>
      </c>
      <c r="B14" s="159">
        <v>2</v>
      </c>
      <c r="C14" s="159">
        <v>3</v>
      </c>
      <c r="D14" s="159">
        <v>4</v>
      </c>
      <c r="E14" s="159">
        <v>5</v>
      </c>
      <c r="F14" s="159">
        <v>6</v>
      </c>
      <c r="G14" s="159">
        <v>7</v>
      </c>
      <c r="H14" s="159">
        <v>8</v>
      </c>
      <c r="I14" s="159">
        <v>9</v>
      </c>
      <c r="J14" s="159">
        <v>10</v>
      </c>
      <c r="K14" s="159">
        <v>11</v>
      </c>
      <c r="L14" s="159">
        <v>12</v>
      </c>
      <c r="M14" s="159">
        <v>13</v>
      </c>
      <c r="N14" s="159">
        <v>14</v>
      </c>
      <c r="O14" s="159">
        <v>15</v>
      </c>
      <c r="P14" s="159">
        <v>16</v>
      </c>
      <c r="Q14" s="159">
        <v>17</v>
      </c>
      <c r="R14" s="159">
        <v>18</v>
      </c>
      <c r="S14" s="159">
        <v>19</v>
      </c>
      <c r="T14" s="159">
        <v>20</v>
      </c>
      <c r="U14" s="159">
        <v>21</v>
      </c>
      <c r="V14" s="159">
        <v>22</v>
      </c>
      <c r="W14" s="159">
        <v>23</v>
      </c>
      <c r="X14" s="159">
        <v>24</v>
      </c>
      <c r="Y14" s="159">
        <v>25</v>
      </c>
      <c r="Z14" s="159">
        <v>26</v>
      </c>
      <c r="AA14" s="159">
        <v>27</v>
      </c>
    </row>
    <row r="15" spans="1:58" s="76" customFormat="1" ht="15" x14ac:dyDescent="0.25">
      <c r="A15" s="693" t="s">
        <v>255</v>
      </c>
      <c r="B15" s="693"/>
      <c r="C15" s="693"/>
      <c r="D15" s="693"/>
      <c r="E15" s="693"/>
      <c r="F15" s="693"/>
      <c r="G15" s="693"/>
      <c r="H15" s="693"/>
      <c r="I15" s="693"/>
      <c r="J15" s="693"/>
      <c r="K15" s="693"/>
      <c r="L15" s="693"/>
      <c r="M15" s="693"/>
      <c r="N15" s="693"/>
      <c r="O15" s="693"/>
      <c r="P15" s="693"/>
      <c r="Q15" s="693"/>
      <c r="R15" s="693"/>
      <c r="S15" s="693"/>
      <c r="T15" s="693"/>
      <c r="U15" s="693"/>
      <c r="V15" s="693"/>
      <c r="W15" s="693"/>
      <c r="X15" s="693"/>
      <c r="Y15" s="693"/>
      <c r="Z15" s="693"/>
      <c r="AA15" s="693"/>
      <c r="BF15" s="349" t="s">
        <v>255</v>
      </c>
    </row>
    <row r="16" spans="1:58" s="76" customFormat="1" ht="72" x14ac:dyDescent="0.25">
      <c r="A16" s="350" t="s">
        <v>21</v>
      </c>
      <c r="B16" s="351" t="s">
        <v>573</v>
      </c>
      <c r="C16" s="351" t="s">
        <v>483</v>
      </c>
      <c r="D16" s="352" t="s">
        <v>574</v>
      </c>
      <c r="E16" s="353" t="s">
        <v>163</v>
      </c>
      <c r="F16" s="354" t="s">
        <v>163</v>
      </c>
      <c r="G16" s="355">
        <v>277</v>
      </c>
      <c r="H16" s="355">
        <v>227.05</v>
      </c>
      <c r="I16" s="353" t="s">
        <v>575</v>
      </c>
      <c r="J16" s="356"/>
      <c r="K16" s="356"/>
      <c r="L16" s="357">
        <v>227.05</v>
      </c>
      <c r="M16" s="354"/>
      <c r="N16" s="358"/>
      <c r="O16" s="359" t="s">
        <v>245</v>
      </c>
      <c r="P16" s="360">
        <v>4.54</v>
      </c>
      <c r="Q16" s="361"/>
      <c r="R16" s="354"/>
      <c r="S16" s="358"/>
      <c r="T16" s="362">
        <v>231.59</v>
      </c>
      <c r="U16" s="354" t="s">
        <v>576</v>
      </c>
      <c r="V16" s="354" t="s">
        <v>577</v>
      </c>
      <c r="W16" s="363" t="s">
        <v>578</v>
      </c>
      <c r="X16" s="363" t="s">
        <v>579</v>
      </c>
      <c r="Y16" s="364" t="s">
        <v>580</v>
      </c>
      <c r="Z16" s="352" t="s">
        <v>581</v>
      </c>
      <c r="AA16" s="350">
        <v>2</v>
      </c>
      <c r="BF16" s="349"/>
    </row>
    <row r="17" spans="1:58" s="76" customFormat="1" ht="72" x14ac:dyDescent="0.25">
      <c r="A17" s="365" t="s">
        <v>47</v>
      </c>
      <c r="B17" s="366" t="s">
        <v>582</v>
      </c>
      <c r="C17" s="366" t="s">
        <v>483</v>
      </c>
      <c r="D17" s="367" t="s">
        <v>583</v>
      </c>
      <c r="E17" s="368" t="s">
        <v>163</v>
      </c>
      <c r="F17" s="369" t="s">
        <v>163</v>
      </c>
      <c r="G17" s="370">
        <v>280</v>
      </c>
      <c r="H17" s="370">
        <v>229.51</v>
      </c>
      <c r="I17" s="369" t="s">
        <v>575</v>
      </c>
      <c r="J17" s="371"/>
      <c r="K17" s="371"/>
      <c r="L17" s="370">
        <v>229.51</v>
      </c>
      <c r="M17" s="369"/>
      <c r="N17" s="371"/>
      <c r="O17" s="372" t="s">
        <v>245</v>
      </c>
      <c r="P17" s="373">
        <v>4.59</v>
      </c>
      <c r="Q17" s="374"/>
      <c r="R17" s="369"/>
      <c r="S17" s="371"/>
      <c r="T17" s="375">
        <v>234.1</v>
      </c>
      <c r="U17" s="369" t="s">
        <v>584</v>
      </c>
      <c r="V17" s="369" t="s">
        <v>577</v>
      </c>
      <c r="W17" s="376"/>
      <c r="X17" s="376" t="s">
        <v>585</v>
      </c>
      <c r="Y17" s="377" t="s">
        <v>586</v>
      </c>
      <c r="Z17" s="367" t="s">
        <v>587</v>
      </c>
      <c r="AA17" s="365">
        <v>2</v>
      </c>
      <c r="BF17" s="349"/>
    </row>
    <row r="18" spans="1:58" s="76" customFormat="1" ht="72" x14ac:dyDescent="0.25">
      <c r="A18" s="365" t="s">
        <v>179</v>
      </c>
      <c r="B18" s="366" t="s">
        <v>588</v>
      </c>
      <c r="C18" s="366" t="s">
        <v>483</v>
      </c>
      <c r="D18" s="367" t="s">
        <v>583</v>
      </c>
      <c r="E18" s="368" t="s">
        <v>163</v>
      </c>
      <c r="F18" s="369" t="s">
        <v>163</v>
      </c>
      <c r="G18" s="370">
        <v>280</v>
      </c>
      <c r="H18" s="370">
        <v>229.51</v>
      </c>
      <c r="I18" s="369" t="s">
        <v>575</v>
      </c>
      <c r="J18" s="371"/>
      <c r="K18" s="371"/>
      <c r="L18" s="370">
        <v>229.51</v>
      </c>
      <c r="M18" s="369"/>
      <c r="N18" s="371"/>
      <c r="O18" s="372" t="s">
        <v>245</v>
      </c>
      <c r="P18" s="373">
        <v>4.59</v>
      </c>
      <c r="Q18" s="374"/>
      <c r="R18" s="369"/>
      <c r="S18" s="371"/>
      <c r="T18" s="375">
        <v>234.1</v>
      </c>
      <c r="U18" s="369" t="s">
        <v>589</v>
      </c>
      <c r="V18" s="369" t="s">
        <v>577</v>
      </c>
      <c r="W18" s="376" t="s">
        <v>590</v>
      </c>
      <c r="X18" s="376" t="s">
        <v>591</v>
      </c>
      <c r="Y18" s="377" t="s">
        <v>592</v>
      </c>
      <c r="Z18" s="367" t="s">
        <v>587</v>
      </c>
      <c r="AA18" s="365">
        <v>2</v>
      </c>
      <c r="BF18" s="349"/>
    </row>
    <row r="19" spans="1:58" s="76" customFormat="1" ht="409.5" x14ac:dyDescent="0.25">
      <c r="A19" s="365" t="s">
        <v>242</v>
      </c>
      <c r="B19" s="366" t="s">
        <v>775</v>
      </c>
      <c r="C19" s="366" t="s">
        <v>752</v>
      </c>
      <c r="D19" s="367" t="s">
        <v>774</v>
      </c>
      <c r="E19" s="368" t="s">
        <v>753</v>
      </c>
      <c r="F19" s="369" t="s">
        <v>753</v>
      </c>
      <c r="G19" s="373">
        <v>8500000</v>
      </c>
      <c r="H19" s="373">
        <v>6967213.1100000003</v>
      </c>
      <c r="I19" s="369" t="s">
        <v>761</v>
      </c>
      <c r="J19" s="371"/>
      <c r="K19" s="371"/>
      <c r="L19" s="373">
        <v>6967213.1100000003</v>
      </c>
      <c r="M19" s="369"/>
      <c r="N19" s="371" t="s">
        <v>773</v>
      </c>
      <c r="O19" s="372"/>
      <c r="P19" s="373"/>
      <c r="Q19" s="374"/>
      <c r="R19" s="369"/>
      <c r="S19" s="371"/>
      <c r="T19" s="514">
        <v>7418032.7800000003</v>
      </c>
      <c r="U19" s="369" t="s">
        <v>772</v>
      </c>
      <c r="V19" s="369" t="s">
        <v>577</v>
      </c>
      <c r="W19" s="376" t="s">
        <v>771</v>
      </c>
      <c r="X19" s="376" t="s">
        <v>770</v>
      </c>
      <c r="Y19" s="377" t="s">
        <v>769</v>
      </c>
      <c r="Z19" s="367" t="s">
        <v>768</v>
      </c>
      <c r="AA19" s="365">
        <v>2</v>
      </c>
      <c r="BF19" s="349"/>
    </row>
    <row r="20" spans="1:58" s="76" customFormat="1" ht="409.5" x14ac:dyDescent="0.25">
      <c r="A20" s="350" t="s">
        <v>243</v>
      </c>
      <c r="B20" s="351" t="s">
        <v>836</v>
      </c>
      <c r="C20" s="351" t="s">
        <v>752</v>
      </c>
      <c r="D20" s="352" t="s">
        <v>752</v>
      </c>
      <c r="E20" s="353" t="s">
        <v>753</v>
      </c>
      <c r="F20" s="354" t="s">
        <v>753</v>
      </c>
      <c r="G20" s="516">
        <v>7780000</v>
      </c>
      <c r="H20" s="516">
        <v>6377049.1799999997</v>
      </c>
      <c r="I20" s="353" t="s">
        <v>833</v>
      </c>
      <c r="J20" s="356"/>
      <c r="K20" s="356"/>
      <c r="L20" s="360">
        <v>6377049.1799999997</v>
      </c>
      <c r="M20" s="354"/>
      <c r="N20" s="358" t="s">
        <v>835</v>
      </c>
      <c r="O20" s="359"/>
      <c r="P20" s="360"/>
      <c r="Q20" s="361"/>
      <c r="R20" s="354"/>
      <c r="S20" s="358"/>
      <c r="T20" s="515">
        <v>6803278.6900000004</v>
      </c>
      <c r="U20" s="354" t="s">
        <v>767</v>
      </c>
      <c r="V20" s="354" t="s">
        <v>577</v>
      </c>
      <c r="W20" s="363" t="s">
        <v>766</v>
      </c>
      <c r="X20" s="363" t="s">
        <v>765</v>
      </c>
      <c r="Y20" s="364" t="s">
        <v>764</v>
      </c>
      <c r="Z20" s="352" t="s">
        <v>756</v>
      </c>
      <c r="AA20" s="350">
        <v>1</v>
      </c>
      <c r="BF20" s="349"/>
    </row>
    <row r="21" spans="1:58" s="76" customFormat="1" ht="409.5" x14ac:dyDescent="0.25">
      <c r="A21" s="365" t="s">
        <v>763</v>
      </c>
      <c r="B21" s="366" t="s">
        <v>834</v>
      </c>
      <c r="C21" s="366" t="s">
        <v>752</v>
      </c>
      <c r="D21" s="367" t="s">
        <v>762</v>
      </c>
      <c r="E21" s="368" t="s">
        <v>753</v>
      </c>
      <c r="F21" s="369" t="s">
        <v>753</v>
      </c>
      <c r="G21" s="373">
        <v>8500000</v>
      </c>
      <c r="H21" s="373">
        <v>6967213.1100000003</v>
      </c>
      <c r="I21" s="369" t="s">
        <v>833</v>
      </c>
      <c r="J21" s="371"/>
      <c r="K21" s="371"/>
      <c r="L21" s="373">
        <v>6967213.1100000003</v>
      </c>
      <c r="M21" s="369"/>
      <c r="N21" s="371" t="s">
        <v>760</v>
      </c>
      <c r="O21" s="372"/>
      <c r="P21" s="373"/>
      <c r="Q21" s="374"/>
      <c r="R21" s="369"/>
      <c r="S21" s="371"/>
      <c r="T21" s="514">
        <v>7450819.6699999999</v>
      </c>
      <c r="U21" s="369" t="s">
        <v>759</v>
      </c>
      <c r="V21" s="369" t="s">
        <v>577</v>
      </c>
      <c r="W21" s="376" t="s">
        <v>758</v>
      </c>
      <c r="X21" s="376" t="s">
        <v>757</v>
      </c>
      <c r="Y21" s="377"/>
      <c r="Z21" s="367" t="s">
        <v>756</v>
      </c>
      <c r="AA21" s="365">
        <v>2</v>
      </c>
      <c r="BF21" s="349"/>
    </row>
    <row r="22" spans="1:58" s="76" customFormat="1" ht="17.25" customHeight="1" x14ac:dyDescent="0.25">
      <c r="A22" s="378"/>
      <c r="B22" s="379"/>
      <c r="C22" s="552"/>
      <c r="D22" s="213"/>
      <c r="E22" s="380"/>
      <c r="F22" s="380"/>
      <c r="G22" s="381"/>
      <c r="H22" s="381"/>
      <c r="I22" s="381"/>
      <c r="J22" s="381"/>
      <c r="K22" s="381"/>
      <c r="L22" s="382"/>
      <c r="M22" s="382"/>
      <c r="N22" s="383"/>
      <c r="O22" s="383"/>
      <c r="P22" s="383"/>
      <c r="Q22" s="383"/>
      <c r="R22" s="383"/>
      <c r="S22" s="383"/>
      <c r="T22" s="384"/>
      <c r="U22" s="554"/>
      <c r="V22" s="554"/>
      <c r="W22" s="385"/>
      <c r="X22" s="385"/>
      <c r="Y22" s="386"/>
      <c r="Z22" s="554"/>
      <c r="AA22" s="387"/>
    </row>
    <row r="23" spans="1:58" s="76" customFormat="1" ht="15" x14ac:dyDescent="0.25">
      <c r="A23" s="388"/>
      <c r="B23" s="388"/>
      <c r="D23" s="389" t="s">
        <v>118</v>
      </c>
      <c r="E23" s="390" t="s">
        <v>604</v>
      </c>
      <c r="F23" s="391"/>
      <c r="G23" s="391"/>
      <c r="H23" s="391"/>
      <c r="I23" s="391"/>
      <c r="J23" s="391"/>
      <c r="K23" s="391"/>
      <c r="L23" s="392"/>
      <c r="M23" s="392"/>
      <c r="N23" s="391"/>
      <c r="O23" s="393"/>
      <c r="P23" s="388"/>
      <c r="Q23" s="394"/>
      <c r="R23" s="388"/>
      <c r="S23" s="388"/>
      <c r="T23" s="394"/>
      <c r="U23" s="392"/>
      <c r="V23" s="392"/>
      <c r="W23" s="392"/>
      <c r="X23" s="392"/>
      <c r="Y23" s="395" t="s">
        <v>709</v>
      </c>
    </row>
    <row r="24" spans="1:58" s="76" customFormat="1" ht="15" x14ac:dyDescent="0.25">
      <c r="A24" s="396"/>
      <c r="B24" s="396"/>
      <c r="C24" s="397"/>
      <c r="D24" s="398"/>
      <c r="E24" s="398"/>
      <c r="F24" s="398"/>
      <c r="H24" s="399" t="s">
        <v>251</v>
      </c>
      <c r="I24" s="399"/>
      <c r="J24" s="399"/>
      <c r="K24" s="399"/>
      <c r="L24" s="398"/>
      <c r="M24" s="398"/>
      <c r="N24" s="398"/>
      <c r="O24" s="398"/>
      <c r="P24" s="398"/>
      <c r="Q24" s="400" t="s">
        <v>252</v>
      </c>
      <c r="S24" s="398"/>
      <c r="T24" s="398"/>
      <c r="U24" s="398"/>
      <c r="V24" s="400" t="s">
        <v>253</v>
      </c>
      <c r="W24" s="398"/>
      <c r="X24" s="398"/>
      <c r="Y24" s="398"/>
      <c r="Z24" s="398"/>
    </row>
    <row r="25" spans="1:58" s="76" customFormat="1" ht="15" x14ac:dyDescent="0.25">
      <c r="A25" s="396"/>
      <c r="B25" s="396"/>
      <c r="C25" s="397"/>
      <c r="D25" s="150"/>
      <c r="E25" s="150"/>
      <c r="F25" s="401"/>
      <c r="G25" s="401"/>
      <c r="H25" s="401"/>
      <c r="I25" s="401"/>
      <c r="J25" s="401"/>
      <c r="K25" s="401"/>
      <c r="L25" s="401"/>
      <c r="M25" s="401"/>
      <c r="N25" s="401"/>
      <c r="O25" s="401"/>
      <c r="P25" s="401"/>
      <c r="Q25" s="401"/>
      <c r="R25" s="401"/>
      <c r="S25" s="401"/>
      <c r="T25" s="401"/>
      <c r="U25" s="401"/>
      <c r="V25" s="401"/>
      <c r="W25" s="401"/>
      <c r="X25" s="401"/>
      <c r="Y25" s="401"/>
      <c r="Z25" s="402"/>
    </row>
    <row r="26" spans="1:58" s="76" customFormat="1" ht="15" x14ac:dyDescent="0.25">
      <c r="A26" s="403"/>
      <c r="B26" s="404"/>
      <c r="D26" s="389" t="s">
        <v>119</v>
      </c>
      <c r="E26" s="390" t="s">
        <v>605</v>
      </c>
      <c r="F26" s="391"/>
      <c r="G26" s="391"/>
      <c r="H26" s="391"/>
      <c r="I26" s="391"/>
      <c r="J26" s="391"/>
      <c r="K26" s="391"/>
      <c r="L26" s="392"/>
      <c r="M26" s="392"/>
      <c r="N26" s="391"/>
      <c r="O26" s="393"/>
      <c r="P26" s="389"/>
      <c r="Q26" s="395"/>
      <c r="R26" s="389"/>
      <c r="S26" s="389"/>
      <c r="T26" s="395"/>
      <c r="U26" s="392"/>
      <c r="V26" s="392"/>
      <c r="W26" s="392"/>
      <c r="X26" s="392"/>
      <c r="Y26" s="395" t="s">
        <v>711</v>
      </c>
    </row>
    <row r="27" spans="1:58" s="76" customFormat="1" ht="15" x14ac:dyDescent="0.25">
      <c r="A27" s="388"/>
      <c r="B27" s="388"/>
      <c r="C27" s="388"/>
      <c r="D27" s="398"/>
      <c r="E27" s="398"/>
      <c r="F27" s="398"/>
      <c r="H27" s="399" t="s">
        <v>251</v>
      </c>
      <c r="I27" s="399"/>
      <c r="J27" s="399"/>
      <c r="K27" s="399"/>
      <c r="L27" s="398"/>
      <c r="M27" s="398"/>
      <c r="N27" s="398"/>
      <c r="O27" s="398"/>
      <c r="P27" s="398"/>
      <c r="Q27" s="400" t="s">
        <v>252</v>
      </c>
      <c r="R27" s="398"/>
      <c r="S27" s="398"/>
      <c r="T27" s="398"/>
      <c r="U27" s="398"/>
      <c r="V27" s="400" t="s">
        <v>253</v>
      </c>
      <c r="W27" s="398"/>
      <c r="X27" s="398"/>
      <c r="Y27" s="398"/>
      <c r="Z27" s="398"/>
    </row>
    <row r="28" spans="1:58" s="76" customFormat="1" ht="15" hidden="1" x14ac:dyDescent="0.25">
      <c r="A28" s="396"/>
      <c r="B28" s="396"/>
      <c r="C28" s="396"/>
      <c r="D28" s="396"/>
      <c r="E28" s="396"/>
      <c r="F28" s="396"/>
      <c r="G28" s="396"/>
      <c r="H28" s="396"/>
      <c r="I28" s="396"/>
      <c r="J28" s="396"/>
      <c r="K28" s="396"/>
      <c r="L28" s="396"/>
      <c r="M28" s="396"/>
      <c r="N28" s="396"/>
      <c r="O28" s="396"/>
      <c r="P28" s="396"/>
      <c r="Q28" s="396"/>
      <c r="R28" s="396"/>
      <c r="S28" s="396"/>
      <c r="T28" s="396"/>
      <c r="U28" s="396"/>
      <c r="V28" s="396"/>
      <c r="W28" s="150"/>
      <c r="X28" s="150"/>
      <c r="Y28" s="150"/>
    </row>
    <row r="29" spans="1:58" s="76" customFormat="1" ht="15" hidden="1" x14ac:dyDescent="0.25">
      <c r="A29" s="388"/>
      <c r="B29" s="388"/>
      <c r="D29" s="389" t="s">
        <v>832</v>
      </c>
      <c r="E29" s="390"/>
      <c r="F29" s="391"/>
      <c r="G29" s="391"/>
      <c r="H29" s="391"/>
      <c r="I29" s="391"/>
      <c r="J29" s="391"/>
      <c r="K29" s="391"/>
      <c r="L29" s="392"/>
      <c r="M29" s="392"/>
      <c r="N29" s="391"/>
      <c r="O29" s="393"/>
      <c r="P29" s="388"/>
      <c r="Q29" s="394"/>
      <c r="R29" s="388"/>
      <c r="S29" s="388"/>
      <c r="T29" s="394"/>
      <c r="U29" s="392"/>
      <c r="V29" s="392"/>
      <c r="W29" s="392"/>
      <c r="X29" s="392"/>
      <c r="Y29" s="395" t="s">
        <v>831</v>
      </c>
    </row>
    <row r="30" spans="1:58" s="76" customFormat="1" ht="15" hidden="1" x14ac:dyDescent="0.25">
      <c r="A30" s="396"/>
      <c r="B30" s="396"/>
      <c r="C30" s="397"/>
      <c r="D30" s="398"/>
      <c r="E30" s="398"/>
      <c r="F30" s="398"/>
      <c r="H30" s="399" t="s">
        <v>251</v>
      </c>
      <c r="I30" s="399"/>
      <c r="J30" s="399"/>
      <c r="K30" s="399"/>
      <c r="L30" s="398"/>
      <c r="M30" s="398"/>
      <c r="N30" s="398"/>
      <c r="O30" s="398"/>
      <c r="P30" s="398"/>
      <c r="Q30" s="400" t="s">
        <v>252</v>
      </c>
      <c r="R30" s="398"/>
      <c r="S30" s="398"/>
      <c r="T30" s="398"/>
      <c r="U30" s="398"/>
      <c r="V30" s="400" t="s">
        <v>253</v>
      </c>
      <c r="W30" s="398"/>
      <c r="X30" s="398"/>
      <c r="Y30" s="398"/>
      <c r="Z30" s="398"/>
    </row>
  </sheetData>
  <mergeCells count="27">
    <mergeCell ref="A4:AA4"/>
    <mergeCell ref="A6:AA6"/>
    <mergeCell ref="A7:AA7"/>
    <mergeCell ref="A12:A13"/>
    <mergeCell ref="B12:B13"/>
    <mergeCell ref="C12:C13"/>
    <mergeCell ref="D12:D13"/>
    <mergeCell ref="E12:E13"/>
    <mergeCell ref="F12:F13"/>
    <mergeCell ref="M12:N12"/>
    <mergeCell ref="G12:G13"/>
    <mergeCell ref="H12:H13"/>
    <mergeCell ref="I12:I13"/>
    <mergeCell ref="J12:J13"/>
    <mergeCell ref="K12:K13"/>
    <mergeCell ref="L12:L13"/>
    <mergeCell ref="A15:AA15"/>
    <mergeCell ref="W12:W13"/>
    <mergeCell ref="X12:X13"/>
    <mergeCell ref="Y12:Y13"/>
    <mergeCell ref="Z12:Z13"/>
    <mergeCell ref="AA12:AA13"/>
    <mergeCell ref="O12:P12"/>
    <mergeCell ref="Q12:S12"/>
    <mergeCell ref="T12:T13"/>
    <mergeCell ref="U12:U13"/>
    <mergeCell ref="V12:V13"/>
  </mergeCells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zoomScaleNormal="100" zoomScaleSheetLayoutView="83" workbookViewId="0">
      <selection activeCell="J13" sqref="J13"/>
    </sheetView>
  </sheetViews>
  <sheetFormatPr defaultColWidth="9.140625" defaultRowHeight="15" x14ac:dyDescent="0.25"/>
  <cols>
    <col min="1" max="6" width="9.140625" style="28"/>
    <col min="7" max="7" width="15" style="28" bestFit="1" customWidth="1"/>
    <col min="8" max="15" width="9.140625" style="28"/>
    <col min="16" max="16" width="11.5703125" style="28" bestFit="1" customWidth="1"/>
    <col min="17" max="16384" width="9.140625" style="28"/>
  </cols>
  <sheetData>
    <row r="1" spans="1:16" ht="15.75" x14ac:dyDescent="0.25">
      <c r="A1" s="580" t="s">
        <v>24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27"/>
      <c r="N1" s="27"/>
      <c r="O1" s="27"/>
    </row>
    <row r="2" spans="1:16" ht="15.75" x14ac:dyDescent="0.25">
      <c r="A2" s="580" t="s">
        <v>25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27"/>
      <c r="N2" s="27"/>
      <c r="O2" s="27"/>
    </row>
    <row r="3" spans="1:16" ht="15.75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6" ht="35.25" customHeight="1" x14ac:dyDescent="0.25">
      <c r="A4" s="30" t="s">
        <v>176</v>
      </c>
      <c r="B4" s="30"/>
      <c r="C4" s="581" t="str">
        <f>ПЗ!A3</f>
        <v>Ленточный подъемник ВТРК "Мамисон"</v>
      </c>
      <c r="D4" s="581"/>
      <c r="E4" s="581"/>
      <c r="F4" s="581"/>
      <c r="G4" s="581"/>
      <c r="H4" s="581"/>
      <c r="I4" s="581"/>
      <c r="J4" s="581"/>
      <c r="K4" s="581"/>
      <c r="L4" s="581"/>
      <c r="M4" s="31"/>
      <c r="N4" s="31"/>
      <c r="O4" s="31"/>
    </row>
    <row r="5" spans="1:16" ht="15" customHeight="1" x14ac:dyDescent="0.25">
      <c r="A5" s="30"/>
      <c r="B5" s="30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6" ht="36.75" customHeight="1" x14ac:dyDescent="0.25">
      <c r="A6" s="582" t="s">
        <v>26</v>
      </c>
      <c r="B6" s="582"/>
      <c r="C6" s="582"/>
      <c r="D6" s="582"/>
      <c r="E6" s="582"/>
      <c r="F6" s="582"/>
      <c r="G6" s="32">
        <f>НМЦ!E16</f>
        <v>11071076.039999999</v>
      </c>
      <c r="H6" s="33" t="s">
        <v>27</v>
      </c>
      <c r="I6" s="29"/>
      <c r="J6" s="29"/>
      <c r="K6" s="29"/>
      <c r="L6" s="29"/>
      <c r="M6" s="29"/>
      <c r="N6" s="29"/>
      <c r="O6" s="29"/>
      <c r="P6" s="34"/>
    </row>
    <row r="7" spans="1:16" ht="25.9" customHeight="1" x14ac:dyDescent="0.25">
      <c r="A7" s="583" t="str">
        <f>CONCATENATE("(",[1]!СуммаПрописью(G6),")")</f>
        <v>(Одинадцать миллионов семьдесят одна тысяча семьдесят шесть рублей 04 копейки)</v>
      </c>
      <c r="B7" s="583"/>
      <c r="C7" s="583"/>
      <c r="D7" s="583"/>
      <c r="E7" s="583"/>
      <c r="F7" s="583"/>
      <c r="G7" s="583"/>
      <c r="H7" s="583"/>
      <c r="I7" s="583"/>
      <c r="J7" s="583"/>
      <c r="K7" s="583"/>
      <c r="L7" s="583"/>
      <c r="M7" s="35"/>
      <c r="N7" s="35"/>
      <c r="O7" s="35"/>
    </row>
    <row r="8" spans="1:16" ht="15.75" x14ac:dyDescent="0.25">
      <c r="A8" s="29" t="s">
        <v>28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1:16" ht="15.75" x14ac:dyDescent="0.25">
      <c r="A9" s="545" t="s">
        <v>827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6" ht="15.75" x14ac:dyDescent="0.25">
      <c r="A10" s="36" t="s">
        <v>29</v>
      </c>
      <c r="B10" s="36"/>
      <c r="C10" s="36"/>
      <c r="D10" s="36"/>
      <c r="E10" s="36"/>
      <c r="F10" s="36"/>
      <c r="G10" s="36"/>
      <c r="H10" s="36"/>
      <c r="I10" s="36"/>
      <c r="J10" s="29"/>
      <c r="K10" s="29"/>
      <c r="L10" s="29"/>
      <c r="M10" s="29"/>
      <c r="N10" s="29"/>
      <c r="O10" s="29"/>
    </row>
    <row r="11" spans="1:16" ht="15.75" x14ac:dyDescent="0.25">
      <c r="A11" s="36" t="s">
        <v>30</v>
      </c>
      <c r="B11" s="36"/>
      <c r="C11" s="36"/>
      <c r="D11" s="36"/>
      <c r="E11" s="36"/>
      <c r="F11" s="36"/>
      <c r="G11" s="36"/>
      <c r="H11" s="36"/>
      <c r="I11" s="36"/>
      <c r="J11" s="29"/>
      <c r="K11" s="29"/>
      <c r="L11" s="29"/>
      <c r="M11" s="29"/>
      <c r="N11" s="29"/>
      <c r="O11" s="29"/>
    </row>
    <row r="12" spans="1:16" ht="15.75" x14ac:dyDescent="0.25">
      <c r="A12" s="36" t="s">
        <v>755</v>
      </c>
      <c r="B12" s="36"/>
      <c r="C12" s="36"/>
      <c r="D12" s="36"/>
      <c r="E12" s="36"/>
      <c r="F12" s="36"/>
      <c r="G12" s="36"/>
      <c r="H12" s="36"/>
      <c r="I12" s="36"/>
      <c r="J12" s="29"/>
      <c r="K12" s="29"/>
      <c r="L12" s="29"/>
      <c r="M12" s="29"/>
      <c r="N12" s="29"/>
      <c r="O12" s="29"/>
    </row>
    <row r="13" spans="1:16" ht="15.75" x14ac:dyDescent="0.25">
      <c r="A13" s="36" t="s">
        <v>31</v>
      </c>
      <c r="B13" s="36"/>
      <c r="C13" s="36"/>
      <c r="D13" s="36"/>
      <c r="E13" s="36"/>
      <c r="F13" s="36"/>
      <c r="G13" s="36"/>
      <c r="H13" s="36"/>
      <c r="I13" s="36"/>
      <c r="J13" s="29"/>
      <c r="K13" s="29"/>
      <c r="L13" s="29"/>
      <c r="M13" s="29"/>
      <c r="N13" s="29"/>
      <c r="O13" s="29"/>
    </row>
    <row r="14" spans="1:16" ht="15.75" x14ac:dyDescent="0.25">
      <c r="A14" s="36" t="s">
        <v>32</v>
      </c>
      <c r="B14" s="36"/>
      <c r="C14" s="36"/>
      <c r="D14" s="36"/>
      <c r="E14" s="36"/>
      <c r="F14" s="36"/>
      <c r="G14" s="36"/>
      <c r="H14" s="36"/>
      <c r="I14" s="36"/>
      <c r="J14" s="29"/>
      <c r="K14" s="29"/>
      <c r="L14" s="29"/>
      <c r="M14" s="29"/>
      <c r="N14" s="29"/>
      <c r="O14" s="29"/>
    </row>
    <row r="15" spans="1:16" ht="15.75" hidden="1" x14ac:dyDescent="0.25">
      <c r="A15" s="36" t="s">
        <v>254</v>
      </c>
      <c r="B15" s="36"/>
      <c r="C15" s="36"/>
      <c r="D15" s="36"/>
      <c r="E15" s="36"/>
      <c r="F15" s="36"/>
      <c r="G15" s="36"/>
      <c r="H15" s="36"/>
      <c r="I15" s="36"/>
      <c r="J15" s="29"/>
      <c r="K15" s="29"/>
      <c r="L15" s="29"/>
      <c r="M15" s="29"/>
      <c r="N15" s="29"/>
      <c r="O15" s="29"/>
    </row>
    <row r="16" spans="1:16" s="38" customFormat="1" ht="35.25" customHeight="1" x14ac:dyDescent="0.25">
      <c r="A16" s="578" t="s">
        <v>33</v>
      </c>
      <c r="B16" s="578"/>
      <c r="C16" s="578"/>
      <c r="D16" s="578"/>
      <c r="E16" s="578"/>
      <c r="F16" s="578"/>
      <c r="G16" s="578"/>
      <c r="H16" s="578"/>
      <c r="I16" s="578"/>
      <c r="J16" s="578"/>
      <c r="K16" s="578"/>
      <c r="L16" s="578"/>
      <c r="M16" s="37"/>
      <c r="N16" s="37"/>
      <c r="O16" s="37"/>
    </row>
    <row r="17" spans="1:15" s="38" customFormat="1" ht="15.75" x14ac:dyDescent="0.25">
      <c r="A17" s="108" t="s">
        <v>595</v>
      </c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37"/>
      <c r="N17" s="37"/>
      <c r="O17" s="37"/>
    </row>
    <row r="18" spans="1:15" s="38" customFormat="1" ht="17.25" customHeight="1" x14ac:dyDescent="0.25">
      <c r="A18" s="36" t="s">
        <v>594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40"/>
      <c r="M18" s="40"/>
      <c r="N18" s="40"/>
      <c r="O18" s="40"/>
    </row>
    <row r="19" spans="1:15" s="38" customFormat="1" ht="15.75" x14ac:dyDescent="0.25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40"/>
      <c r="M19" s="40"/>
      <c r="N19" s="40"/>
      <c r="O19" s="40"/>
    </row>
    <row r="20" spans="1:15" s="41" customFormat="1" ht="15.75" x14ac:dyDescent="0.25">
      <c r="A20" s="36" t="s">
        <v>34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29"/>
      <c r="M20" s="29"/>
      <c r="N20" s="29"/>
      <c r="O20" s="29"/>
    </row>
    <row r="21" spans="1:15" s="41" customFormat="1" ht="15.75" x14ac:dyDescent="0.25">
      <c r="A21" s="36" t="s">
        <v>35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29"/>
      <c r="M21" s="29"/>
      <c r="N21" s="29"/>
      <c r="O21" s="29"/>
    </row>
    <row r="22" spans="1:15" s="41" customFormat="1" ht="15.75" x14ac:dyDescent="0.25">
      <c r="A22" s="579"/>
      <c r="B22" s="579"/>
      <c r="C22" s="579"/>
      <c r="D22" s="579"/>
      <c r="E22" s="579"/>
      <c r="F22" s="579"/>
      <c r="G22" s="36"/>
      <c r="H22" s="36"/>
      <c r="I22" s="36"/>
      <c r="J22" s="36"/>
      <c r="K22" s="36"/>
      <c r="L22" s="29"/>
      <c r="M22" s="29"/>
      <c r="N22" s="29"/>
      <c r="O22" s="29"/>
    </row>
    <row r="23" spans="1:15" s="80" customFormat="1" ht="15.75" x14ac:dyDescent="0.25">
      <c r="A23" s="79" t="s">
        <v>149</v>
      </c>
      <c r="B23" s="16"/>
      <c r="C23" s="16"/>
    </row>
    <row r="24" spans="1:15" s="83" customFormat="1" ht="39" customHeight="1" x14ac:dyDescent="0.25">
      <c r="A24" s="573" t="str">
        <f>ПЗ!A22</f>
        <v>Начальник отдела ценообразования Управления проектов 
Департамента развития инфраструктуры</v>
      </c>
      <c r="B24" s="573"/>
      <c r="C24" s="573"/>
      <c r="D24" s="573"/>
      <c r="E24" s="573"/>
      <c r="F24" s="573"/>
      <c r="G24" s="573"/>
      <c r="H24" s="573"/>
      <c r="L24" s="81" t="str">
        <f>ПЗ!C22</f>
        <v>А.Ю. Татаринов</v>
      </c>
    </row>
    <row r="25" spans="1:15" s="83" customFormat="1" ht="15.75" x14ac:dyDescent="0.25">
      <c r="A25" s="84"/>
      <c r="L25" s="81"/>
    </row>
    <row r="26" spans="1:15" s="80" customFormat="1" ht="15" hidden="1" customHeight="1" x14ac:dyDescent="0.25">
      <c r="A26" s="79" t="s">
        <v>119</v>
      </c>
      <c r="L26" s="16"/>
    </row>
    <row r="27" spans="1:15" s="83" customFormat="1" ht="49.5" hidden="1" customHeight="1" x14ac:dyDescent="0.25">
      <c r="A27" s="573" t="str">
        <f>ПЗ!A26</f>
        <v>Заместитель директора департамента 
по ценообразованию и сметному регулированию 
Департамента развития инфраструктуры</v>
      </c>
      <c r="B27" s="573"/>
      <c r="C27" s="573"/>
      <c r="D27" s="573"/>
      <c r="E27" s="573"/>
      <c r="F27" s="573"/>
      <c r="G27" s="573"/>
      <c r="H27" s="573"/>
      <c r="L27" s="81" t="str">
        <f>ПЗ!C26</f>
        <v>Е.А. Татаринова</v>
      </c>
    </row>
    <row r="28" spans="1:15" s="83" customFormat="1" ht="15.75" hidden="1" x14ac:dyDescent="0.25">
      <c r="A28" s="84"/>
      <c r="L28" s="81"/>
    </row>
    <row r="29" spans="1:15" s="83" customFormat="1" ht="14.25" customHeight="1" x14ac:dyDescent="0.25">
      <c r="A29" s="86" t="s">
        <v>150</v>
      </c>
      <c r="L29" s="81"/>
    </row>
    <row r="30" spans="1:15" s="83" customFormat="1" ht="24" customHeight="1" x14ac:dyDescent="0.25">
      <c r="A30" s="562" t="str">
        <f>ПЗ!A30</f>
        <v>Директор Департамента развития инфраструктуры</v>
      </c>
      <c r="B30" s="562"/>
      <c r="C30" s="562"/>
      <c r="D30" s="562"/>
      <c r="E30" s="562"/>
      <c r="F30" s="562"/>
      <c r="G30" s="562"/>
      <c r="H30" s="562"/>
      <c r="L30" s="81" t="str">
        <f>ПЗ!C30</f>
        <v>И.В. Евдокимов</v>
      </c>
    </row>
  </sheetData>
  <mergeCells count="10">
    <mergeCell ref="A1:L1"/>
    <mergeCell ref="A2:L2"/>
    <mergeCell ref="C4:L4"/>
    <mergeCell ref="A6:F6"/>
    <mergeCell ref="A7:L7"/>
    <mergeCell ref="A30:H30"/>
    <mergeCell ref="A27:H27"/>
    <mergeCell ref="A24:H24"/>
    <mergeCell ref="A16:L16"/>
    <mergeCell ref="A22:F2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view="pageBreakPreview" zoomScaleNormal="100" zoomScaleSheetLayoutView="100" workbookViewId="0">
      <selection activeCell="C16" sqref="C16"/>
    </sheetView>
  </sheetViews>
  <sheetFormatPr defaultColWidth="9.140625" defaultRowHeight="12.75" x14ac:dyDescent="0.2"/>
  <cols>
    <col min="1" max="1" width="11.28515625" style="26" bestFit="1" customWidth="1"/>
    <col min="2" max="2" width="54.42578125" style="12" customWidth="1"/>
    <col min="3" max="3" width="21" style="12" customWidth="1"/>
    <col min="4" max="5" width="19.7109375" style="12" customWidth="1"/>
    <col min="6" max="7" width="9.140625" style="12"/>
    <col min="8" max="8" width="11.5703125" style="12" bestFit="1" customWidth="1"/>
    <col min="9" max="16384" width="9.140625" style="12"/>
  </cols>
  <sheetData>
    <row r="1" spans="1:8" ht="29.25" customHeight="1" x14ac:dyDescent="0.2">
      <c r="A1" s="584" t="s">
        <v>13</v>
      </c>
      <c r="B1" s="584"/>
      <c r="C1" s="584"/>
      <c r="D1" s="584"/>
      <c r="E1" s="584"/>
    </row>
    <row r="2" spans="1:8" ht="15.75" x14ac:dyDescent="0.2">
      <c r="A2" s="13" t="s">
        <v>153</v>
      </c>
      <c r="B2" s="585" t="str">
        <f>'Протокол НМЦК'!C4</f>
        <v>Ленточный подъемник ВТРК "Мамисон"</v>
      </c>
      <c r="C2" s="585"/>
      <c r="D2" s="585"/>
      <c r="E2" s="585"/>
    </row>
    <row r="3" spans="1:8" ht="16.5" customHeight="1" x14ac:dyDescent="0.2">
      <c r="A3" s="13" t="s">
        <v>14</v>
      </c>
      <c r="B3" s="75"/>
      <c r="C3" s="75"/>
      <c r="D3" s="75"/>
      <c r="E3" s="75"/>
    </row>
    <row r="4" spans="1:8" ht="17.25" customHeight="1" x14ac:dyDescent="0.2">
      <c r="A4" s="14" t="s">
        <v>15</v>
      </c>
      <c r="B4" s="91">
        <f>ГПР!C5</f>
        <v>46235</v>
      </c>
      <c r="C4" s="15"/>
      <c r="D4" s="15"/>
      <c r="E4" s="15"/>
    </row>
    <row r="5" spans="1:8" ht="18" customHeight="1" x14ac:dyDescent="0.2">
      <c r="A5" s="16" t="s">
        <v>16</v>
      </c>
      <c r="B5" s="78">
        <f>ГПР!D5</f>
        <v>46264</v>
      </c>
      <c r="C5" s="17"/>
      <c r="D5" s="17"/>
      <c r="E5" s="17"/>
    </row>
    <row r="6" spans="1:8" ht="18" customHeight="1" x14ac:dyDescent="0.2">
      <c r="A6" s="16"/>
      <c r="B6" s="78"/>
      <c r="C6" s="17"/>
      <c r="D6" s="17"/>
      <c r="E6" s="17"/>
    </row>
    <row r="7" spans="1:8" ht="32.25" customHeight="1" x14ac:dyDescent="0.2">
      <c r="A7" s="586" t="s">
        <v>17</v>
      </c>
      <c r="B7" s="588" t="s">
        <v>18</v>
      </c>
      <c r="C7" s="590" t="s">
        <v>19</v>
      </c>
      <c r="D7" s="588" t="s">
        <v>607</v>
      </c>
      <c r="E7" s="588" t="s">
        <v>20</v>
      </c>
    </row>
    <row r="8" spans="1:8" ht="31.5" customHeight="1" x14ac:dyDescent="0.2">
      <c r="A8" s="587"/>
      <c r="B8" s="589"/>
      <c r="C8" s="591"/>
      <c r="D8" s="589"/>
      <c r="E8" s="589"/>
    </row>
    <row r="9" spans="1:8" ht="15.75" x14ac:dyDescent="0.2">
      <c r="A9" s="18">
        <v>1</v>
      </c>
      <c r="B9" s="18">
        <v>2</v>
      </c>
      <c r="C9" s="19">
        <v>3</v>
      </c>
      <c r="D9" s="19">
        <v>4</v>
      </c>
      <c r="E9" s="19">
        <v>5</v>
      </c>
    </row>
    <row r="10" spans="1:8" s="26" customFormat="1" ht="15.75" x14ac:dyDescent="0.2">
      <c r="A10" s="524">
        <v>1</v>
      </c>
      <c r="B10" s="525" t="s">
        <v>781</v>
      </c>
      <c r="C10" s="541">
        <f>НМЦК!$K$11</f>
        <v>31451.9</v>
      </c>
      <c r="D10" s="542">
        <f>C10*22%</f>
        <v>6919.42</v>
      </c>
      <c r="E10" s="541">
        <f>C10+D10</f>
        <v>38371.32</v>
      </c>
    </row>
    <row r="11" spans="1:8" s="95" customFormat="1" ht="60" customHeight="1" x14ac:dyDescent="0.2">
      <c r="A11" s="92" t="s">
        <v>99</v>
      </c>
      <c r="B11" s="93" t="str">
        <f>'Протокол НМЦК'!C4</f>
        <v>Ленточный подъемник ВТРК "Мамисон"</v>
      </c>
      <c r="C11" s="94">
        <f>SUM(C12:C14)</f>
        <v>8778890.3499999996</v>
      </c>
      <c r="D11" s="94">
        <f>C11*22%</f>
        <v>1931355.88</v>
      </c>
      <c r="E11" s="94">
        <f>C11+D11</f>
        <v>10710246.23</v>
      </c>
    </row>
    <row r="12" spans="1:8" s="95" customFormat="1" ht="15.75" x14ac:dyDescent="0.2">
      <c r="A12" s="96" t="s">
        <v>242</v>
      </c>
      <c r="B12" s="97" t="s">
        <v>175</v>
      </c>
      <c r="C12" s="98">
        <f>НМЦК!$K$13+НМЦК!$K$16+НМЦК!$K$17</f>
        <v>1696723.8</v>
      </c>
      <c r="D12" s="99">
        <f>C12*0.22</f>
        <v>373279.24</v>
      </c>
      <c r="E12" s="99">
        <f t="shared" ref="E12:E13" si="0">C12+D12</f>
        <v>2070003.04</v>
      </c>
    </row>
    <row r="13" spans="1:8" s="95" customFormat="1" ht="15.75" x14ac:dyDescent="0.2">
      <c r="A13" s="96" t="s">
        <v>243</v>
      </c>
      <c r="B13" s="97" t="s">
        <v>178</v>
      </c>
      <c r="C13" s="98">
        <f>НМЦК!$K$14</f>
        <v>6833893.4400000004</v>
      </c>
      <c r="D13" s="99">
        <f>C13*0.22</f>
        <v>1503456.56</v>
      </c>
      <c r="E13" s="99">
        <f t="shared" si="0"/>
        <v>8337350</v>
      </c>
    </row>
    <row r="14" spans="1:8" s="95" customFormat="1" ht="15.75" x14ac:dyDescent="0.2">
      <c r="A14" s="96" t="s">
        <v>763</v>
      </c>
      <c r="B14" s="97" t="s">
        <v>177</v>
      </c>
      <c r="C14" s="98">
        <f>НМЦК!$K$15</f>
        <v>248273.11</v>
      </c>
      <c r="D14" s="99">
        <f>C14*0.22</f>
        <v>54620.08</v>
      </c>
      <c r="E14" s="99">
        <f t="shared" ref="E14" si="1">C14+D14</f>
        <v>302893.19</v>
      </c>
    </row>
    <row r="15" spans="1:8" s="95" customFormat="1" ht="15.75" x14ac:dyDescent="0.2">
      <c r="A15" s="526" t="s">
        <v>100</v>
      </c>
      <c r="B15" s="527" t="s">
        <v>742</v>
      </c>
      <c r="C15" s="94">
        <f>(C10+C11)*3%-0.03</f>
        <v>264310.24</v>
      </c>
      <c r="D15" s="528">
        <f>C15*0.22</f>
        <v>58148.25</v>
      </c>
      <c r="E15" s="528">
        <f t="shared" ref="E15" si="2">C15+D15</f>
        <v>322458.49</v>
      </c>
    </row>
    <row r="16" spans="1:8" ht="40.5" customHeight="1" x14ac:dyDescent="0.25">
      <c r="A16" s="21"/>
      <c r="B16" s="22" t="s">
        <v>22</v>
      </c>
      <c r="C16" s="23">
        <f>C10+C11+C15</f>
        <v>9074652.4900000002</v>
      </c>
      <c r="D16" s="23">
        <f>D10+D11+D15</f>
        <v>1996423.55</v>
      </c>
      <c r="E16" s="23">
        <f>E10+E11+E15</f>
        <v>11071076.039999999</v>
      </c>
      <c r="H16" s="540"/>
    </row>
    <row r="17" spans="1:5" ht="15.75" x14ac:dyDescent="0.25">
      <c r="A17" s="66"/>
      <c r="B17" s="67" t="s">
        <v>23</v>
      </c>
      <c r="C17" s="68">
        <f>НМЦК!K19-НМЦК!G19</f>
        <v>40652.97</v>
      </c>
      <c r="D17" s="68">
        <f>C17*0.22</f>
        <v>8943.65</v>
      </c>
      <c r="E17" s="68">
        <f>C17+D17</f>
        <v>49596.62</v>
      </c>
    </row>
    <row r="18" spans="1:5" ht="15.75" x14ac:dyDescent="0.25">
      <c r="A18" s="24"/>
      <c r="B18" s="25"/>
      <c r="C18" s="25"/>
      <c r="D18" s="25"/>
      <c r="E18" s="25"/>
    </row>
    <row r="20" spans="1:5" s="80" customFormat="1" ht="15.75" x14ac:dyDescent="0.25">
      <c r="A20" s="79" t="s">
        <v>149</v>
      </c>
      <c r="B20" s="16"/>
      <c r="C20" s="16"/>
    </row>
    <row r="21" spans="1:5" s="83" customFormat="1" ht="39" customHeight="1" x14ac:dyDescent="0.25">
      <c r="A21" s="573" t="str">
        <f>ПЗ!A22</f>
        <v>Начальник отдела ценообразования Управления проектов 
Департамента развития инфраструктуры</v>
      </c>
      <c r="B21" s="573"/>
      <c r="C21" s="573"/>
      <c r="D21" s="85"/>
      <c r="E21" s="81" t="str">
        <f>ПЗ!C22</f>
        <v>А.Ю. Татаринов</v>
      </c>
    </row>
    <row r="22" spans="1:5" s="83" customFormat="1" ht="15.75" hidden="1" x14ac:dyDescent="0.25">
      <c r="A22" s="84"/>
      <c r="E22" s="81"/>
    </row>
    <row r="23" spans="1:5" s="80" customFormat="1" ht="15" hidden="1" customHeight="1" x14ac:dyDescent="0.25">
      <c r="A23" s="79" t="s">
        <v>119</v>
      </c>
      <c r="E23" s="16"/>
    </row>
    <row r="24" spans="1:5" s="83" customFormat="1" ht="51" hidden="1" customHeight="1" x14ac:dyDescent="0.25">
      <c r="A24" s="573" t="str">
        <f>ПЗ!A26</f>
        <v>Заместитель директора департамента 
по ценообразованию и сметному регулированию 
Департамента развития инфраструктуры</v>
      </c>
      <c r="B24" s="573"/>
      <c r="C24" s="573"/>
      <c r="D24" s="85"/>
      <c r="E24" s="81" t="str">
        <f>ПЗ!C26</f>
        <v>Е.А. Татаринова</v>
      </c>
    </row>
    <row r="25" spans="1:5" s="83" customFormat="1" ht="15.75" x14ac:dyDescent="0.25">
      <c r="A25" s="84"/>
      <c r="E25" s="81"/>
    </row>
    <row r="26" spans="1:5" s="83" customFormat="1" ht="14.25" customHeight="1" x14ac:dyDescent="0.25">
      <c r="A26" s="86" t="s">
        <v>150</v>
      </c>
      <c r="E26" s="81"/>
    </row>
    <row r="27" spans="1:5" s="83" customFormat="1" ht="24" customHeight="1" x14ac:dyDescent="0.25">
      <c r="A27" s="562" t="str">
        <f>ПЗ!A30</f>
        <v>Директор Департамента развития инфраструктуры</v>
      </c>
      <c r="B27" s="562"/>
      <c r="C27" s="562"/>
      <c r="D27" s="82"/>
      <c r="E27" s="81" t="str">
        <f>ПЗ!C30</f>
        <v>И.В. Евдокимов</v>
      </c>
    </row>
  </sheetData>
  <mergeCells count="10">
    <mergeCell ref="A27:C27"/>
    <mergeCell ref="A24:C24"/>
    <mergeCell ref="A21:C21"/>
    <mergeCell ref="A1:E1"/>
    <mergeCell ref="B2:E2"/>
    <mergeCell ref="A7:A8"/>
    <mergeCell ref="B7:B8"/>
    <mergeCell ref="C7:C8"/>
    <mergeCell ref="D7:D8"/>
    <mergeCell ref="E7:E8"/>
  </mergeCells>
  <pageMargins left="0.7" right="0.7" top="0.75" bottom="0.75" header="0.3" footer="0.3"/>
  <pageSetup paperSize="9" scale="69" fitToHeight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view="pageBreakPreview" zoomScaleNormal="100" zoomScaleSheetLayoutView="100" workbookViewId="0">
      <selection activeCell="D5" sqref="D5"/>
    </sheetView>
  </sheetViews>
  <sheetFormatPr defaultColWidth="9.140625" defaultRowHeight="15" x14ac:dyDescent="0.25"/>
  <cols>
    <col min="1" max="1" width="9.140625" style="1"/>
    <col min="2" max="2" width="53.7109375" style="1" customWidth="1"/>
    <col min="3" max="3" width="18.7109375" style="1" customWidth="1"/>
    <col min="4" max="4" width="19.28515625" style="1" customWidth="1"/>
    <col min="5" max="5" width="28" style="1" customWidth="1"/>
    <col min="6" max="8" width="10.140625" style="1" bestFit="1" customWidth="1"/>
    <col min="9" max="16384" width="9.140625" style="1"/>
  </cols>
  <sheetData>
    <row r="1" spans="1:8" ht="18.75" x14ac:dyDescent="0.3">
      <c r="A1" s="592" t="s">
        <v>3</v>
      </c>
      <c r="B1" s="592"/>
      <c r="C1" s="592"/>
      <c r="D1" s="592"/>
      <c r="E1" s="592"/>
    </row>
    <row r="2" spans="1:8" ht="18.75" x14ac:dyDescent="0.3">
      <c r="A2" s="2"/>
      <c r="B2" s="2"/>
      <c r="C2" s="2"/>
      <c r="D2" s="2"/>
      <c r="E2" s="2"/>
    </row>
    <row r="3" spans="1:8" ht="30" customHeight="1" x14ac:dyDescent="0.25">
      <c r="A3" s="593" t="s">
        <v>0</v>
      </c>
      <c r="B3" s="593" t="s">
        <v>4</v>
      </c>
      <c r="C3" s="594" t="s">
        <v>5</v>
      </c>
      <c r="D3" s="594"/>
      <c r="E3" s="595" t="s">
        <v>49</v>
      </c>
    </row>
    <row r="4" spans="1:8" ht="33.75" customHeight="1" x14ac:dyDescent="0.25">
      <c r="A4" s="593"/>
      <c r="B4" s="593"/>
      <c r="C4" s="3" t="s">
        <v>6</v>
      </c>
      <c r="D4" s="3" t="s">
        <v>7</v>
      </c>
      <c r="E4" s="596"/>
    </row>
    <row r="5" spans="1:8" ht="90.75" customHeight="1" x14ac:dyDescent="0.25">
      <c r="A5" s="4">
        <v>1</v>
      </c>
      <c r="B5" s="60" t="str">
        <f>'Протокол НМЦК'!C4</f>
        <v>Ленточный подъемник ВТРК "Мамисон"</v>
      </c>
      <c r="C5" s="100">
        <v>46235</v>
      </c>
      <c r="D5" s="100">
        <f>C5+30-1</f>
        <v>46264</v>
      </c>
      <c r="E5" s="77">
        <f>D5-C5+1</f>
        <v>30</v>
      </c>
      <c r="G5" s="5"/>
      <c r="H5" s="5"/>
    </row>
    <row r="6" spans="1:8" x14ac:dyDescent="0.25">
      <c r="E6" s="6"/>
    </row>
    <row r="10" spans="1:8" x14ac:dyDescent="0.25">
      <c r="F10" s="5"/>
      <c r="G10" s="5"/>
      <c r="H10" s="5"/>
    </row>
  </sheetData>
  <mergeCells count="5">
    <mergeCell ref="A1:E1"/>
    <mergeCell ref="A3:A4"/>
    <mergeCell ref="B3:B4"/>
    <mergeCell ref="C3:D3"/>
    <mergeCell ref="E3:E4"/>
  </mergeCells>
  <pageMargins left="0.7" right="0.7" top="0.75" bottom="0.75" header="0.3" footer="0.3"/>
  <pageSetup paperSize="9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"/>
  <sheetViews>
    <sheetView view="pageBreakPreview" topLeftCell="B5" zoomScale="90" zoomScaleNormal="100" zoomScaleSheetLayoutView="90" workbookViewId="0">
      <selection activeCell="B29" sqref="B29:J29"/>
    </sheetView>
  </sheetViews>
  <sheetFormatPr defaultColWidth="9.140625" defaultRowHeight="12.75" outlineLevelCol="1" x14ac:dyDescent="0.2"/>
  <cols>
    <col min="1" max="1" width="0" style="42" hidden="1" customWidth="1" outlineLevel="1"/>
    <col min="2" max="2" width="11.140625" style="42" customWidth="1" collapsed="1"/>
    <col min="3" max="3" width="21.28515625" style="42" customWidth="1"/>
    <col min="4" max="4" width="45.42578125" style="42" customWidth="1"/>
    <col min="5" max="6" width="12.5703125" style="42" customWidth="1"/>
    <col min="7" max="7" width="16.5703125" style="42" customWidth="1"/>
    <col min="8" max="8" width="13.85546875" style="42" customWidth="1"/>
    <col min="9" max="9" width="17.85546875" style="42" customWidth="1"/>
    <col min="10" max="10" width="15.42578125" style="42" customWidth="1"/>
    <col min="11" max="11" width="21.7109375" style="42" customWidth="1"/>
    <col min="12" max="12" width="12.7109375" style="42" hidden="1" customWidth="1"/>
    <col min="13" max="13" width="0" style="42" hidden="1" customWidth="1"/>
    <col min="14" max="16384" width="9.140625" style="42"/>
  </cols>
  <sheetData>
    <row r="1" spans="1:11" ht="25.5" customHeight="1" x14ac:dyDescent="0.2">
      <c r="C1" s="603" t="s">
        <v>624</v>
      </c>
      <c r="D1" s="603"/>
      <c r="E1" s="603"/>
      <c r="F1" s="603"/>
      <c r="G1" s="603"/>
      <c r="H1" s="603"/>
      <c r="I1" s="603"/>
      <c r="J1" s="603"/>
      <c r="K1" s="603"/>
    </row>
    <row r="2" spans="1:11" ht="15.75" x14ac:dyDescent="0.2">
      <c r="B2" s="43" t="s">
        <v>153</v>
      </c>
      <c r="C2" s="434" t="str">
        <f>'Протокол НМЦК'!C4</f>
        <v>Ленточный подъемник ВТРК "Мамисон"</v>
      </c>
      <c r="D2" s="109"/>
      <c r="E2" s="109"/>
      <c r="F2" s="109"/>
      <c r="G2" s="109"/>
      <c r="H2" s="109"/>
      <c r="I2" s="109"/>
    </row>
    <row r="3" spans="1:11" ht="15.75" x14ac:dyDescent="0.2">
      <c r="B3" s="43" t="s">
        <v>36</v>
      </c>
      <c r="C3" s="435" t="s">
        <v>610</v>
      </c>
      <c r="D3" s="110"/>
      <c r="E3" s="110"/>
      <c r="F3" s="110"/>
      <c r="G3" s="110"/>
      <c r="H3" s="110"/>
      <c r="I3" s="110"/>
    </row>
    <row r="4" spans="1:11" ht="15.75" x14ac:dyDescent="0.25">
      <c r="B4" s="44"/>
      <c r="D4" s="44"/>
      <c r="E4" s="44"/>
      <c r="F4" s="44"/>
      <c r="G4" s="44"/>
      <c r="H4" s="44"/>
      <c r="I4" s="44"/>
      <c r="J4" s="44"/>
      <c r="K4" s="44"/>
    </row>
    <row r="5" spans="1:11" ht="15.75" x14ac:dyDescent="0.25">
      <c r="B5" s="45" t="s">
        <v>37</v>
      </c>
      <c r="D5" s="45"/>
      <c r="E5" s="45"/>
      <c r="F5" s="45"/>
      <c r="G5" s="44"/>
      <c r="H5" s="44"/>
      <c r="I5" s="44"/>
      <c r="J5" s="44"/>
      <c r="K5" s="44"/>
    </row>
    <row r="6" spans="1:11" ht="15.75" x14ac:dyDescent="0.25">
      <c r="B6" s="45" t="s">
        <v>821</v>
      </c>
      <c r="D6" s="45"/>
      <c r="E6" s="45"/>
      <c r="F6" s="45"/>
      <c r="G6" s="46"/>
      <c r="H6" s="46"/>
      <c r="I6" s="46"/>
      <c r="J6" s="46"/>
      <c r="K6" s="46"/>
    </row>
    <row r="7" spans="1:11" ht="15.75" x14ac:dyDescent="0.25">
      <c r="G7" s="45"/>
      <c r="H7" s="45"/>
      <c r="I7" s="45"/>
      <c r="J7" s="45"/>
      <c r="K7" s="45"/>
    </row>
    <row r="8" spans="1:11" ht="93.75" customHeight="1" x14ac:dyDescent="0.2">
      <c r="A8" s="597" t="s">
        <v>778</v>
      </c>
      <c r="B8" s="600" t="s">
        <v>0</v>
      </c>
      <c r="C8" s="600" t="s">
        <v>622</v>
      </c>
      <c r="D8" s="601" t="s">
        <v>623</v>
      </c>
      <c r="E8" s="588" t="s">
        <v>85</v>
      </c>
      <c r="F8" s="588" t="s">
        <v>628</v>
      </c>
      <c r="G8" s="601" t="s">
        <v>608</v>
      </c>
      <c r="H8" s="601" t="s">
        <v>38</v>
      </c>
      <c r="I8" s="601" t="s">
        <v>39</v>
      </c>
      <c r="J8" s="601" t="s">
        <v>40</v>
      </c>
      <c r="K8" s="601" t="s">
        <v>41</v>
      </c>
    </row>
    <row r="9" spans="1:11" ht="93.75" customHeight="1" x14ac:dyDescent="0.2">
      <c r="A9" s="597"/>
      <c r="B9" s="600"/>
      <c r="C9" s="600"/>
      <c r="D9" s="602"/>
      <c r="E9" s="589"/>
      <c r="F9" s="589"/>
      <c r="G9" s="602"/>
      <c r="H9" s="602"/>
      <c r="I9" s="602"/>
      <c r="J9" s="602"/>
      <c r="K9" s="602"/>
    </row>
    <row r="10" spans="1:11" ht="15.75" x14ac:dyDescent="0.25">
      <c r="B10" s="47" t="s">
        <v>2</v>
      </c>
      <c r="C10" s="47" t="s">
        <v>99</v>
      </c>
      <c r="D10" s="47" t="s">
        <v>100</v>
      </c>
      <c r="E10" s="47" t="s">
        <v>101</v>
      </c>
      <c r="F10" s="47" t="s">
        <v>102</v>
      </c>
      <c r="G10" s="47" t="s">
        <v>103</v>
      </c>
      <c r="H10" s="47" t="s">
        <v>104</v>
      </c>
      <c r="I10" s="47" t="s">
        <v>110</v>
      </c>
      <c r="J10" s="47" t="s">
        <v>111</v>
      </c>
      <c r="K10" s="47" t="s">
        <v>133</v>
      </c>
    </row>
    <row r="11" spans="1:11" s="517" customFormat="1" ht="15.75" x14ac:dyDescent="0.25">
      <c r="A11" s="520" t="s">
        <v>2</v>
      </c>
      <c r="B11" s="535" t="s">
        <v>2</v>
      </c>
      <c r="C11" s="536" t="s">
        <v>817</v>
      </c>
      <c r="D11" s="537" t="s">
        <v>777</v>
      </c>
      <c r="E11" s="538" t="s">
        <v>629</v>
      </c>
      <c r="F11" s="538">
        <v>1</v>
      </c>
      <c r="G11" s="539">
        <f>РД!$M$30</f>
        <v>31311</v>
      </c>
      <c r="H11" s="48">
        <f>$H$23</f>
        <v>1</v>
      </c>
      <c r="I11" s="442">
        <f>G11*H11</f>
        <v>31311</v>
      </c>
      <c r="J11" s="518">
        <f>$K$33</f>
        <v>1.0044999999999999</v>
      </c>
      <c r="K11" s="442">
        <f>I11*J11</f>
        <v>31451.9</v>
      </c>
    </row>
    <row r="12" spans="1:11" ht="15.75" x14ac:dyDescent="0.2">
      <c r="A12" s="521">
        <v>1</v>
      </c>
      <c r="B12" s="519" t="str">
        <f t="shared" ref="B12:B13" ca="1" si="0">IF(A12&gt;OFFSET(A12,-1,0),OFFSET(B12,-1,0)&amp;"."&amp;1,LEFT(OFFSET(B12,-1,0),SEARCH("^^",SUBSTITUTE("."&amp;OFFSET(B12,-1,0),".","^^",A12))-1)&amp;1--MID(OFFSET(B12,-1,0),SEARCH("^^",SUBSTITUTE("."&amp;OFFSET(B12,-1,0),".","^^",A12)),SEARCH("^^",SUBSTITUTE(OFFSET(B12,-1,0)&amp;".",".","^^",A12))-SEARCH("^^",SUBSTITUTE("."&amp;OFFSET(B12,-1,0),".","^^",A12))))</f>
        <v>2</v>
      </c>
      <c r="C12" s="598" t="s">
        <v>625</v>
      </c>
      <c r="D12" s="61" t="s">
        <v>277</v>
      </c>
      <c r="E12" s="440" t="s">
        <v>629</v>
      </c>
      <c r="F12" s="440">
        <v>1</v>
      </c>
      <c r="G12" s="442">
        <f>SUM(G13:G14)</f>
        <v>7234542</v>
      </c>
      <c r="H12" s="48"/>
      <c r="I12" s="442">
        <f>SUM(I13:I14)</f>
        <v>7234542</v>
      </c>
      <c r="J12" s="49"/>
      <c r="K12" s="442">
        <f>SUM(K13:K14)</f>
        <v>7267097.4400000004</v>
      </c>
    </row>
    <row r="13" spans="1:11" s="52" customFormat="1" ht="15.75" x14ac:dyDescent="0.2">
      <c r="A13" s="522" t="s">
        <v>99</v>
      </c>
      <c r="B13" s="444" t="str">
        <f t="shared" ca="1" si="0"/>
        <v>2.1</v>
      </c>
      <c r="C13" s="599"/>
      <c r="D13" s="20" t="s">
        <v>175</v>
      </c>
      <c r="E13" s="441" t="s">
        <v>629</v>
      </c>
      <c r="F13" s="441">
        <v>1</v>
      </c>
      <c r="G13" s="443">
        <f>'ЛСР №1 ТХ'!$P$99</f>
        <v>431263.31</v>
      </c>
      <c r="H13" s="50">
        <f>$H$23</f>
        <v>1</v>
      </c>
      <c r="I13" s="443">
        <f>G13*H13</f>
        <v>431263.31</v>
      </c>
      <c r="J13" s="51">
        <f>$K$33</f>
        <v>1.0044999999999999</v>
      </c>
      <c r="K13" s="443">
        <f>I13*J13+0.01</f>
        <v>433204</v>
      </c>
    </row>
    <row r="14" spans="1:11" s="52" customFormat="1" ht="15.75" x14ac:dyDescent="0.2">
      <c r="A14" s="522" t="s">
        <v>99</v>
      </c>
      <c r="B14" s="444" t="str">
        <f t="shared" ref="B14:B15" ca="1" si="1">IF(A14&gt;OFFSET(A14,-1,0),OFFSET(B14,-1,0)&amp;"."&amp;1,LEFT(OFFSET(B14,-1,0),SEARCH("^^",SUBSTITUTE("."&amp;OFFSET(B14,-1,0),".","^^",A14))-1)&amp;1--MID(OFFSET(B14,-1,0),SEARCH("^^",SUBSTITUTE("."&amp;OFFSET(B14,-1,0),".","^^",A14)),SEARCH("^^",SUBSTITUTE(OFFSET(B14,-1,0)&amp;".",".","^^",A14))-SEARCH("^^",SUBSTITUTE("."&amp;OFFSET(B14,-1,0),".","^^",A14))))</f>
        <v>2.2</v>
      </c>
      <c r="C14" s="599"/>
      <c r="D14" s="20" t="s">
        <v>178</v>
      </c>
      <c r="E14" s="441" t="s">
        <v>629</v>
      </c>
      <c r="F14" s="441">
        <v>1</v>
      </c>
      <c r="G14" s="443">
        <f>'ЛСР №1 ТХ'!$P$107</f>
        <v>6803278.6900000004</v>
      </c>
      <c r="H14" s="50">
        <f>$H$23</f>
        <v>1</v>
      </c>
      <c r="I14" s="443">
        <f>G14*H14</f>
        <v>6803278.6900000004</v>
      </c>
      <c r="J14" s="51">
        <f>$K$33</f>
        <v>1.0044999999999999</v>
      </c>
      <c r="K14" s="443">
        <f>I14*J14</f>
        <v>6833893.4400000004</v>
      </c>
    </row>
    <row r="15" spans="1:11" ht="15.75" x14ac:dyDescent="0.2">
      <c r="A15" s="521">
        <v>1</v>
      </c>
      <c r="B15" s="519" t="str">
        <f t="shared" ca="1" si="1"/>
        <v>3</v>
      </c>
      <c r="C15" s="507" t="s">
        <v>626</v>
      </c>
      <c r="D15" s="61" t="s">
        <v>177</v>
      </c>
      <c r="E15" s="440" t="s">
        <v>629</v>
      </c>
      <c r="F15" s="440">
        <v>1</v>
      </c>
      <c r="G15" s="442">
        <f>'ЛСР №2 ПНР'!$P$176</f>
        <v>247160.89</v>
      </c>
      <c r="H15" s="48">
        <f>$H$23</f>
        <v>1</v>
      </c>
      <c r="I15" s="442">
        <f>G15*H15</f>
        <v>247160.89</v>
      </c>
      <c r="J15" s="49">
        <f>$K$33</f>
        <v>1.0044999999999999</v>
      </c>
      <c r="K15" s="442">
        <f>I15*J15</f>
        <v>248273.11</v>
      </c>
    </row>
    <row r="16" spans="1:11" ht="47.25" x14ac:dyDescent="0.2">
      <c r="A16" s="521">
        <v>1</v>
      </c>
      <c r="B16" s="519" t="str">
        <f t="shared" ref="B16" ca="1" si="2">IF(A16&gt;OFFSET(A16,-1,0),OFFSET(B16,-1,0)&amp;"."&amp;1,LEFT(OFFSET(B16,-1,0),SEARCH("^^",SUBSTITUTE("."&amp;OFFSET(B16,-1,0),".","^^",A16))-1)&amp;1--MID(OFFSET(B16,-1,0),SEARCH("^^",SUBSTITUTE("."&amp;OFFSET(B16,-1,0),".","^^",A16)),SEARCH("^^",SUBSTITUTE(OFFSET(B16,-1,0)&amp;".",".","^^",A16))-SEARCH("^^",SUBSTITUTE("."&amp;OFFSET(B16,-1,0),".","^^",A16))))</f>
        <v>4</v>
      </c>
      <c r="C16" s="507" t="s">
        <v>627</v>
      </c>
      <c r="D16" s="61" t="s">
        <v>779</v>
      </c>
      <c r="E16" s="440" t="s">
        <v>629</v>
      </c>
      <c r="F16" s="440">
        <v>1</v>
      </c>
      <c r="G16" s="442">
        <f>'ЛСР №3 ЭОМ'!$P$325</f>
        <v>628104.76</v>
      </c>
      <c r="H16" s="48">
        <f>$H$23</f>
        <v>1</v>
      </c>
      <c r="I16" s="442">
        <f>G16*H16</f>
        <v>628104.76</v>
      </c>
      <c r="J16" s="49">
        <f>$K$33</f>
        <v>1.0044999999999999</v>
      </c>
      <c r="K16" s="442">
        <f>I16*J16</f>
        <v>630931.23</v>
      </c>
    </row>
    <row r="17" spans="1:12" ht="31.5" x14ac:dyDescent="0.2">
      <c r="A17" s="521">
        <v>1</v>
      </c>
      <c r="B17" s="519" t="str">
        <f t="shared" ref="B17" ca="1" si="3">IF(A17&gt;OFFSET(A17,-1,0),OFFSET(B17,-1,0)&amp;"."&amp;1,LEFT(OFFSET(B17,-1,0),SEARCH("^^",SUBSTITUTE("."&amp;OFFSET(B17,-1,0),".","^^",A17))-1)&amp;1--MID(OFFSET(B17,-1,0),SEARCH("^^",SUBSTITUTE("."&amp;OFFSET(B17,-1,0),".","^^",A17)),SEARCH("^^",SUBSTITUTE(OFFSET(B17,-1,0)&amp;".",".","^^",A17))-SEARCH("^^",SUBSTITUTE("."&amp;OFFSET(B17,-1,0),".","^^",A17))))</f>
        <v>5</v>
      </c>
      <c r="C17" s="523" t="s">
        <v>740</v>
      </c>
      <c r="D17" s="61" t="s">
        <v>780</v>
      </c>
      <c r="E17" s="440" t="s">
        <v>629</v>
      </c>
      <c r="F17" s="440">
        <v>1</v>
      </c>
      <c r="G17" s="442">
        <f>'ЛСР №4 АС'!$P$207</f>
        <v>629754.67000000004</v>
      </c>
      <c r="H17" s="48">
        <f>$H$23</f>
        <v>1</v>
      </c>
      <c r="I17" s="442">
        <f>G17*H17</f>
        <v>629754.67000000004</v>
      </c>
      <c r="J17" s="49">
        <f>$K$33</f>
        <v>1.0044999999999999</v>
      </c>
      <c r="K17" s="442">
        <f>I17*J17</f>
        <v>632588.56999999995</v>
      </c>
    </row>
    <row r="18" spans="1:12" ht="15.75" x14ac:dyDescent="0.2">
      <c r="A18" s="521">
        <v>1</v>
      </c>
      <c r="B18" s="519" t="str">
        <f t="shared" ref="B18" ca="1" si="4">IF(A18&gt;OFFSET(A18,-1,0),OFFSET(B18,-1,0)&amp;"."&amp;1,LEFT(OFFSET(B18,-1,0),SEARCH("^^",SUBSTITUTE("."&amp;OFFSET(B18,-1,0),".","^^",A18))-1)&amp;1--MID(OFFSET(B18,-1,0),SEARCH("^^",SUBSTITUTE("."&amp;OFFSET(B18,-1,0),".","^^",A18)),SEARCH("^^",SUBSTITUTE(OFFSET(B18,-1,0)&amp;".",".","^^",A18))-SEARCH("^^",SUBSTITUTE("."&amp;OFFSET(B18,-1,0),".","^^",A18))))</f>
        <v>6</v>
      </c>
      <c r="C18" s="508"/>
      <c r="D18" s="61" t="s">
        <v>619</v>
      </c>
      <c r="E18" s="440" t="s">
        <v>629</v>
      </c>
      <c r="F18" s="440">
        <v>1</v>
      </c>
      <c r="G18" s="442">
        <f>(G11+G12+G15+G16+G17)*3%</f>
        <v>263126.2</v>
      </c>
      <c r="H18" s="48"/>
      <c r="I18" s="442">
        <f>(I11+I12+I15+I16+I17)*3%</f>
        <v>263126.2</v>
      </c>
      <c r="J18" s="49"/>
      <c r="K18" s="442">
        <f>(K11+K12+K15+K16+K17)*3%-0.03</f>
        <v>264310.24</v>
      </c>
    </row>
    <row r="19" spans="1:12" s="64" customFormat="1" ht="15.75" x14ac:dyDescent="0.25">
      <c r="B19" s="445"/>
      <c r="C19" s="445"/>
      <c r="D19" s="63" t="s">
        <v>42</v>
      </c>
      <c r="E19" s="63"/>
      <c r="F19" s="63"/>
      <c r="G19" s="436">
        <f>G11+G12+G15+G16+G17+G18</f>
        <v>9033999.5199999996</v>
      </c>
      <c r="H19" s="437"/>
      <c r="I19" s="436">
        <f>I11+I12+I15+I16+I17+I18</f>
        <v>9033999.5199999996</v>
      </c>
      <c r="J19" s="437"/>
      <c r="K19" s="436">
        <f>K11+K12+K15+K16+K17+K18</f>
        <v>9074652.4900000002</v>
      </c>
    </row>
    <row r="20" spans="1:12" ht="15.75" x14ac:dyDescent="0.25">
      <c r="B20" s="446"/>
      <c r="C20" s="446"/>
      <c r="D20" s="53" t="s">
        <v>621</v>
      </c>
      <c r="E20" s="53"/>
      <c r="F20" s="53"/>
      <c r="G20" s="438">
        <f>G19*0.22</f>
        <v>1987479.89</v>
      </c>
      <c r="H20" s="439"/>
      <c r="I20" s="438">
        <f>I19*0.22</f>
        <v>1987479.89</v>
      </c>
      <c r="J20" s="439"/>
      <c r="K20" s="438">
        <f>K19*0.22</f>
        <v>1996423.55</v>
      </c>
    </row>
    <row r="21" spans="1:12" s="64" customFormat="1" ht="19.5" customHeight="1" x14ac:dyDescent="0.25">
      <c r="B21" s="445"/>
      <c r="C21" s="445"/>
      <c r="D21" s="63" t="s">
        <v>43</v>
      </c>
      <c r="E21" s="63"/>
      <c r="F21" s="63"/>
      <c r="G21" s="436">
        <f>G19+G20</f>
        <v>11021479.41</v>
      </c>
      <c r="H21" s="437"/>
      <c r="I21" s="436">
        <f>I19+I20</f>
        <v>11021479.41</v>
      </c>
      <c r="J21" s="437"/>
      <c r="K21" s="436">
        <f>K19+K20</f>
        <v>11071076.039999999</v>
      </c>
    </row>
    <row r="22" spans="1:12" ht="23.25" customHeight="1" x14ac:dyDescent="0.25">
      <c r="B22" s="506" t="s">
        <v>44</v>
      </c>
      <c r="C22" s="449"/>
      <c r="D22" s="449"/>
      <c r="E22" s="449"/>
      <c r="F22" s="449"/>
      <c r="H22" s="54"/>
      <c r="I22" s="45"/>
      <c r="J22" s="45"/>
      <c r="K22" s="45"/>
      <c r="L22" s="62"/>
    </row>
    <row r="23" spans="1:12" ht="113.25" hidden="1" customHeight="1" x14ac:dyDescent="0.2">
      <c r="C23" s="604"/>
      <c r="D23" s="605"/>
      <c r="E23" s="605"/>
      <c r="F23" s="605"/>
      <c r="G23" s="606"/>
      <c r="H23" s="65">
        <v>1</v>
      </c>
      <c r="I23" s="607" t="s">
        <v>48</v>
      </c>
      <c r="J23" s="608"/>
      <c r="K23" s="609"/>
    </row>
    <row r="24" spans="1:12" ht="15.75" x14ac:dyDescent="0.2">
      <c r="C24" s="503"/>
      <c r="D24" s="503"/>
      <c r="E24" s="503"/>
      <c r="F24" s="503"/>
      <c r="G24" s="503"/>
      <c r="H24" s="504"/>
      <c r="I24" s="505"/>
      <c r="J24" s="505"/>
      <c r="K24" s="505"/>
    </row>
    <row r="25" spans="1:12" ht="15.75" customHeight="1" x14ac:dyDescent="0.2">
      <c r="C25" s="610" t="s">
        <v>154</v>
      </c>
      <c r="D25" s="610"/>
      <c r="E25" s="610"/>
      <c r="F25" s="610"/>
      <c r="G25" s="610"/>
      <c r="H25" s="610"/>
      <c r="I25" s="610"/>
      <c r="J25" s="610"/>
      <c r="K25" s="610"/>
    </row>
    <row r="26" spans="1:12" ht="15.75" x14ac:dyDescent="0.25">
      <c r="C26" s="55"/>
      <c r="D26" s="55"/>
      <c r="E26" s="55"/>
      <c r="F26" s="55"/>
      <c r="G26" s="55"/>
      <c r="H26" s="55"/>
      <c r="I26" s="55"/>
      <c r="J26" s="56"/>
      <c r="K26" s="56"/>
    </row>
    <row r="27" spans="1:12" s="88" customFormat="1" ht="15.75" x14ac:dyDescent="0.25">
      <c r="B27" s="614" t="s">
        <v>265</v>
      </c>
      <c r="C27" s="614"/>
      <c r="D27" s="614"/>
      <c r="E27" s="614"/>
      <c r="F27" s="614"/>
      <c r="G27" s="614"/>
      <c r="H27" s="614"/>
      <c r="I27" s="614"/>
      <c r="J27" s="614"/>
      <c r="K27" s="90">
        <v>46204</v>
      </c>
    </row>
    <row r="28" spans="1:12" s="88" customFormat="1" ht="15.75" x14ac:dyDescent="0.25">
      <c r="B28" s="614" t="s">
        <v>45</v>
      </c>
      <c r="C28" s="614"/>
      <c r="D28" s="614"/>
      <c r="E28" s="614"/>
      <c r="F28" s="614"/>
      <c r="G28" s="614"/>
      <c r="H28" s="614"/>
      <c r="I28" s="614"/>
      <c r="J28" s="614"/>
      <c r="K28" s="90">
        <f>ГПР!$C$5</f>
        <v>46235</v>
      </c>
      <c r="L28" s="101"/>
    </row>
    <row r="29" spans="1:12" s="88" customFormat="1" ht="15.75" x14ac:dyDescent="0.25">
      <c r="B29" s="614" t="s">
        <v>46</v>
      </c>
      <c r="C29" s="614"/>
      <c r="D29" s="614"/>
      <c r="E29" s="614"/>
      <c r="F29" s="614"/>
      <c r="G29" s="614"/>
      <c r="H29" s="614"/>
      <c r="I29" s="614"/>
      <c r="J29" s="614"/>
      <c r="K29" s="90">
        <f>ГПР!$D$5</f>
        <v>46264</v>
      </c>
      <c r="L29" s="87"/>
    </row>
    <row r="30" spans="1:12" s="88" customFormat="1" ht="15.75" x14ac:dyDescent="0.25">
      <c r="B30" s="614" t="s">
        <v>228</v>
      </c>
      <c r="C30" s="614"/>
      <c r="D30" s="614"/>
      <c r="E30" s="614"/>
      <c r="F30" s="614"/>
      <c r="G30" s="614"/>
      <c r="H30" s="614"/>
      <c r="I30" s="614"/>
      <c r="J30" s="614"/>
      <c r="K30" s="102">
        <f>ROUNDUP((K29-K27)/30.5,1)</f>
        <v>2</v>
      </c>
    </row>
    <row r="31" spans="1:12" s="88" customFormat="1" ht="50.25" customHeight="1" x14ac:dyDescent="0.25">
      <c r="B31" s="622" t="s">
        <v>631</v>
      </c>
      <c r="C31" s="622"/>
      <c r="D31" s="622"/>
      <c r="E31" s="622"/>
      <c r="F31" s="622"/>
      <c r="G31" s="622"/>
      <c r="H31" s="622"/>
      <c r="I31" s="622"/>
      <c r="J31" s="622"/>
      <c r="K31" s="103">
        <v>1.0549999999999999</v>
      </c>
    </row>
    <row r="32" spans="1:12" s="88" customFormat="1" ht="15.75" x14ac:dyDescent="0.25">
      <c r="B32" s="615" t="s">
        <v>741</v>
      </c>
      <c r="C32" s="616"/>
      <c r="D32" s="616"/>
      <c r="E32" s="616"/>
      <c r="F32" s="616"/>
      <c r="G32" s="617"/>
      <c r="H32" s="618" t="str">
        <f>CONCATENATE(K31*100,"% ^ (1/12)")</f>
        <v>105,5% ^ (1/12)</v>
      </c>
      <c r="I32" s="619"/>
      <c r="J32" s="620"/>
      <c r="K32" s="89">
        <f>K31^(1/12)</f>
        <v>1.0044999999999999</v>
      </c>
    </row>
    <row r="33" spans="2:14" s="88" customFormat="1" ht="34.5" customHeight="1" x14ac:dyDescent="0.25">
      <c r="B33" s="621" t="s">
        <v>174</v>
      </c>
      <c r="C33" s="621"/>
      <c r="D33" s="621"/>
      <c r="E33" s="621"/>
      <c r="F33" s="621"/>
      <c r="G33" s="621"/>
      <c r="H33" s="611" t="str">
        <f>CONCATENATE("(",K32,"^",ROUNDUP((K29-K27)/30.5,1),"-1)/2+1")</f>
        <v>(1,0045^2-1)/2+1</v>
      </c>
      <c r="I33" s="612"/>
      <c r="J33" s="613"/>
      <c r="K33" s="57">
        <f>(ROUND(((K32^ROUNDUP((K29-K27)/30.5,1)-1)/2)+1,4))</f>
        <v>1.0044999999999999</v>
      </c>
      <c r="M33" s="513"/>
    </row>
    <row r="34" spans="2:14" ht="15.75" x14ac:dyDescent="0.25">
      <c r="C34" s="104" t="s">
        <v>609</v>
      </c>
      <c r="D34" s="104"/>
      <c r="E34" s="104"/>
      <c r="F34" s="104"/>
    </row>
    <row r="36" spans="2:14" s="80" customFormat="1" ht="15.75" x14ac:dyDescent="0.25">
      <c r="B36" s="79" t="s">
        <v>149</v>
      </c>
      <c r="D36" s="79"/>
      <c r="E36" s="79"/>
      <c r="F36" s="79"/>
      <c r="G36" s="16"/>
    </row>
    <row r="37" spans="2:14" s="80" customFormat="1" ht="15.75" x14ac:dyDescent="0.25">
      <c r="B37" s="79"/>
      <c r="D37" s="79"/>
      <c r="E37" s="79"/>
      <c r="F37" s="79"/>
      <c r="G37" s="16"/>
    </row>
    <row r="38" spans="2:14" s="83" customFormat="1" ht="15.75" x14ac:dyDescent="0.25">
      <c r="B38" s="448" t="str">
        <f>ПЗ!A22</f>
        <v>Начальник отдела ценообразования Управления проектов 
Департамента развития инфраструктуры</v>
      </c>
      <c r="C38" s="448"/>
      <c r="D38" s="448"/>
      <c r="E38" s="448"/>
      <c r="F38" s="448"/>
      <c r="G38" s="448"/>
      <c r="K38" s="81" t="str">
        <f>ПЗ!C22</f>
        <v>А.Ю. Татаринов</v>
      </c>
    </row>
    <row r="39" spans="2:14" s="83" customFormat="1" ht="15.75" hidden="1" x14ac:dyDescent="0.25">
      <c r="K39" s="81"/>
    </row>
    <row r="40" spans="2:14" s="80" customFormat="1" ht="15.75" hidden="1" x14ac:dyDescent="0.25">
      <c r="B40" s="79" t="s">
        <v>119</v>
      </c>
      <c r="D40" s="79"/>
      <c r="E40" s="79"/>
      <c r="F40" s="79"/>
      <c r="K40" s="16"/>
    </row>
    <row r="41" spans="2:14" s="80" customFormat="1" ht="15.75" hidden="1" x14ac:dyDescent="0.25">
      <c r="B41" s="79"/>
      <c r="D41" s="79"/>
      <c r="E41" s="79"/>
      <c r="F41" s="79"/>
      <c r="K41" s="16"/>
    </row>
    <row r="42" spans="2:14" s="83" customFormat="1" ht="15.75" hidden="1" x14ac:dyDescent="0.25">
      <c r="B42" s="448" t="str">
        <f>ПЗ!A26</f>
        <v>Заместитель директора департамента 
по ценообразованию и сметному регулированию 
Департамента развития инфраструктуры</v>
      </c>
      <c r="C42" s="447"/>
      <c r="D42" s="447"/>
      <c r="E42" s="447"/>
      <c r="F42" s="447"/>
      <c r="G42" s="447"/>
      <c r="K42" s="81" t="str">
        <f>ПЗ!C26</f>
        <v>Е.А. Татаринова</v>
      </c>
    </row>
    <row r="43" spans="2:14" s="83" customFormat="1" ht="15.75" x14ac:dyDescent="0.25">
      <c r="K43" s="81"/>
    </row>
    <row r="44" spans="2:14" s="83" customFormat="1" ht="15.75" x14ac:dyDescent="0.25">
      <c r="B44" s="86" t="s">
        <v>150</v>
      </c>
      <c r="D44" s="105"/>
      <c r="E44" s="105"/>
      <c r="F44" s="105"/>
      <c r="K44" s="81"/>
    </row>
    <row r="45" spans="2:14" s="83" customFormat="1" ht="15.75" x14ac:dyDescent="0.25">
      <c r="B45" s="448"/>
      <c r="D45" s="448"/>
      <c r="E45" s="448"/>
      <c r="F45" s="448"/>
      <c r="K45" s="81"/>
    </row>
    <row r="46" spans="2:14" s="83" customFormat="1" ht="15.75" x14ac:dyDescent="0.25">
      <c r="B46" s="448" t="str">
        <f>ПЗ!A30</f>
        <v>Директор Департамента развития инфраструктуры</v>
      </c>
      <c r="C46" s="448"/>
      <c r="D46" s="448"/>
      <c r="E46" s="448"/>
      <c r="F46" s="448"/>
      <c r="G46" s="448"/>
      <c r="K46" s="81" t="str">
        <f>ПЗ!C30</f>
        <v>И.В. Евдокимов</v>
      </c>
    </row>
    <row r="47" spans="2:14" ht="15.75" x14ac:dyDescent="0.25"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29"/>
      <c r="N47" s="28"/>
    </row>
    <row r="51" spans="3:6" x14ac:dyDescent="0.2">
      <c r="C51" s="59"/>
      <c r="D51" s="59"/>
      <c r="E51" s="59"/>
      <c r="F51" s="59"/>
    </row>
  </sheetData>
  <mergeCells count="25">
    <mergeCell ref="C23:G23"/>
    <mergeCell ref="I23:K23"/>
    <mergeCell ref="C25:K25"/>
    <mergeCell ref="H33:J33"/>
    <mergeCell ref="B28:J28"/>
    <mergeCell ref="B27:J27"/>
    <mergeCell ref="B32:G32"/>
    <mergeCell ref="H32:J32"/>
    <mergeCell ref="B33:G33"/>
    <mergeCell ref="B31:J31"/>
    <mergeCell ref="B30:J30"/>
    <mergeCell ref="B29:J29"/>
    <mergeCell ref="C1:K1"/>
    <mergeCell ref="C8:C9"/>
    <mergeCell ref="G8:G9"/>
    <mergeCell ref="H8:H9"/>
    <mergeCell ref="I8:I9"/>
    <mergeCell ref="J8:J9"/>
    <mergeCell ref="K8:K9"/>
    <mergeCell ref="F8:F9"/>
    <mergeCell ref="A8:A9"/>
    <mergeCell ref="C12:C14"/>
    <mergeCell ref="B8:B9"/>
    <mergeCell ref="D8:D9"/>
    <mergeCell ref="E8:E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6" fitToHeight="0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44"/>
  <sheetViews>
    <sheetView showRuler="0" topLeftCell="A17" workbookViewId="0">
      <selection activeCell="L41" sqref="L41"/>
    </sheetView>
  </sheetViews>
  <sheetFormatPr defaultRowHeight="15" x14ac:dyDescent="0.25"/>
  <cols>
    <col min="1" max="1" width="6.42578125" style="529" customWidth="1"/>
    <col min="2" max="50" width="8" style="529" customWidth="1"/>
    <col min="51" max="16384" width="9.140625" style="28"/>
  </cols>
  <sheetData>
    <row r="1" spans="1:16" ht="27.2" customHeight="1" x14ac:dyDescent="0.25">
      <c r="A1" s="635" t="s">
        <v>819</v>
      </c>
      <c r="B1" s="635"/>
      <c r="C1" s="635"/>
      <c r="D1" s="635"/>
      <c r="E1" s="636" t="s">
        <v>818</v>
      </c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</row>
    <row r="2" spans="1:16" ht="15" customHeight="1" x14ac:dyDescent="0.25"/>
    <row r="3" spans="1:16" ht="15" customHeight="1" x14ac:dyDescent="0.25">
      <c r="A3" s="637" t="s">
        <v>817</v>
      </c>
      <c r="B3" s="637"/>
      <c r="C3" s="637"/>
      <c r="D3" s="637"/>
      <c r="E3" s="637"/>
      <c r="F3" s="637"/>
      <c r="G3" s="637"/>
      <c r="H3" s="637"/>
      <c r="I3" s="637"/>
      <c r="J3" s="637"/>
      <c r="K3" s="637"/>
      <c r="L3" s="637"/>
      <c r="M3" s="637"/>
      <c r="N3" s="637"/>
      <c r="O3" s="637"/>
      <c r="P3" s="637"/>
    </row>
    <row r="4" spans="1:16" ht="15" customHeight="1" x14ac:dyDescent="0.25">
      <c r="A4" s="638" t="s">
        <v>816</v>
      </c>
      <c r="B4" s="638"/>
      <c r="C4" s="638"/>
      <c r="D4" s="638"/>
      <c r="E4" s="638"/>
      <c r="F4" s="638"/>
      <c r="G4" s="638"/>
      <c r="H4" s="638"/>
      <c r="I4" s="638"/>
      <c r="J4" s="638"/>
      <c r="K4" s="638"/>
      <c r="L4" s="638"/>
      <c r="M4" s="638"/>
      <c r="N4" s="638"/>
      <c r="O4" s="638"/>
      <c r="P4" s="638"/>
    </row>
    <row r="5" spans="1:16" ht="15" customHeight="1" x14ac:dyDescent="0.25"/>
    <row r="6" spans="1:16" ht="27.2" customHeight="1" x14ac:dyDescent="0.25">
      <c r="A6" s="625" t="s">
        <v>815</v>
      </c>
      <c r="B6" s="625"/>
      <c r="C6" s="625"/>
      <c r="D6" s="625"/>
      <c r="E6" s="625"/>
      <c r="F6" s="639" t="s">
        <v>814</v>
      </c>
      <c r="G6" s="639"/>
      <c r="H6" s="639"/>
      <c r="I6" s="639"/>
      <c r="J6" s="639"/>
      <c r="K6" s="639"/>
      <c r="L6" s="639"/>
      <c r="M6" s="639"/>
      <c r="N6" s="639"/>
      <c r="O6" s="639"/>
      <c r="P6" s="639"/>
    </row>
    <row r="7" spans="1:16" ht="15" customHeight="1" x14ac:dyDescent="0.25"/>
    <row r="8" spans="1:16" ht="54.4" customHeight="1" x14ac:dyDescent="0.25">
      <c r="A8" s="625" t="s">
        <v>813</v>
      </c>
      <c r="B8" s="625"/>
      <c r="C8" s="625"/>
      <c r="D8" s="625"/>
      <c r="E8" s="625"/>
      <c r="F8" s="639" t="s">
        <v>812</v>
      </c>
      <c r="G8" s="639"/>
      <c r="H8" s="639"/>
      <c r="I8" s="639"/>
      <c r="J8" s="639"/>
      <c r="K8" s="639"/>
      <c r="L8" s="639"/>
      <c r="M8" s="639"/>
      <c r="N8" s="639"/>
      <c r="O8" s="639"/>
      <c r="P8" s="639"/>
    </row>
    <row r="9" spans="1:16" ht="15" customHeight="1" x14ac:dyDescent="0.25"/>
    <row r="10" spans="1:16" ht="27.2" customHeight="1" x14ac:dyDescent="0.25">
      <c r="A10" s="625" t="s">
        <v>811</v>
      </c>
      <c r="B10" s="625"/>
      <c r="C10" s="625"/>
      <c r="D10" s="625"/>
      <c r="E10" s="625"/>
      <c r="F10" s="639"/>
      <c r="G10" s="639"/>
      <c r="H10" s="639"/>
      <c r="I10" s="639"/>
      <c r="J10" s="639"/>
      <c r="K10" s="639"/>
      <c r="L10" s="639"/>
      <c r="M10" s="639"/>
      <c r="N10" s="639"/>
      <c r="O10" s="639"/>
      <c r="P10" s="639"/>
    </row>
    <row r="11" spans="1:16" ht="15" customHeight="1" x14ac:dyDescent="0.25"/>
    <row r="12" spans="1:16" ht="15" customHeight="1" x14ac:dyDescent="0.25">
      <c r="A12" s="625" t="s">
        <v>810</v>
      </c>
      <c r="B12" s="625"/>
      <c r="C12" s="625"/>
      <c r="D12" s="625"/>
      <c r="E12" s="625"/>
      <c r="F12" s="639" t="s">
        <v>820</v>
      </c>
      <c r="G12" s="639"/>
      <c r="H12" s="639"/>
      <c r="I12" s="639"/>
      <c r="J12" s="639"/>
      <c r="K12" s="639"/>
      <c r="L12" s="639"/>
      <c r="M12" s="639"/>
      <c r="N12" s="639"/>
      <c r="O12" s="639"/>
      <c r="P12" s="639"/>
    </row>
    <row r="13" spans="1:16" ht="15" customHeight="1" x14ac:dyDescent="0.25"/>
    <row r="14" spans="1:16" ht="15" customHeight="1" x14ac:dyDescent="0.25">
      <c r="A14" s="625" t="s">
        <v>809</v>
      </c>
      <c r="B14" s="625"/>
      <c r="C14" s="625"/>
      <c r="D14" s="625"/>
      <c r="E14" s="625"/>
      <c r="F14" s="625"/>
      <c r="G14" s="625"/>
      <c r="H14" s="625"/>
      <c r="I14" s="625"/>
      <c r="J14" s="625"/>
      <c r="K14" s="625"/>
      <c r="L14" s="625"/>
      <c r="M14" s="625"/>
      <c r="N14" s="625"/>
      <c r="O14" s="625"/>
      <c r="P14" s="625"/>
    </row>
    <row r="15" spans="1:16" ht="15" customHeight="1" x14ac:dyDescent="0.25"/>
    <row r="16" spans="1:16" ht="40.9" customHeight="1" x14ac:dyDescent="0.25">
      <c r="A16" s="534" t="s">
        <v>17</v>
      </c>
      <c r="B16" s="631" t="s">
        <v>808</v>
      </c>
      <c r="C16" s="631"/>
      <c r="D16" s="631"/>
      <c r="E16" s="631"/>
      <c r="F16" s="631" t="s">
        <v>807</v>
      </c>
      <c r="G16" s="631"/>
      <c r="H16" s="631"/>
      <c r="I16" s="631"/>
      <c r="J16" s="631" t="s">
        <v>806</v>
      </c>
      <c r="K16" s="631"/>
      <c r="L16" s="631"/>
      <c r="M16" s="631" t="s">
        <v>805</v>
      </c>
      <c r="N16" s="631"/>
      <c r="O16" s="631" t="s">
        <v>804</v>
      </c>
      <c r="P16" s="631"/>
    </row>
    <row r="17" spans="1:16" ht="15" customHeight="1" x14ac:dyDescent="0.25">
      <c r="A17" s="534">
        <v>1</v>
      </c>
      <c r="B17" s="631">
        <v>2</v>
      </c>
      <c r="C17" s="631"/>
      <c r="D17" s="631"/>
      <c r="E17" s="631"/>
      <c r="F17" s="631">
        <v>3</v>
      </c>
      <c r="G17" s="631"/>
      <c r="H17" s="631"/>
      <c r="I17" s="631"/>
      <c r="J17" s="631">
        <v>4</v>
      </c>
      <c r="K17" s="631"/>
      <c r="L17" s="631"/>
      <c r="M17" s="631">
        <v>5</v>
      </c>
      <c r="N17" s="631"/>
      <c r="O17" s="631">
        <v>6</v>
      </c>
      <c r="P17" s="631"/>
    </row>
    <row r="18" spans="1:16" ht="15" customHeight="1" x14ac:dyDescent="0.25">
      <c r="A18" s="530" t="s">
        <v>2</v>
      </c>
      <c r="B18" s="627" t="s">
        <v>803</v>
      </c>
      <c r="C18" s="627"/>
      <c r="D18" s="627"/>
      <c r="E18" s="627"/>
      <c r="F18" s="627" t="s">
        <v>52</v>
      </c>
      <c r="G18" s="627"/>
      <c r="H18" s="627"/>
      <c r="I18" s="627"/>
      <c r="J18" s="627"/>
      <c r="K18" s="627"/>
      <c r="L18" s="627"/>
      <c r="M18" s="627"/>
      <c r="N18" s="627"/>
      <c r="O18" s="627"/>
      <c r="P18" s="627"/>
    </row>
    <row r="19" spans="1:16" ht="149.65" customHeight="1" x14ac:dyDescent="0.25">
      <c r="A19" s="533" t="s">
        <v>21</v>
      </c>
      <c r="B19" s="632" t="s">
        <v>802</v>
      </c>
      <c r="C19" s="633"/>
      <c r="D19" s="633"/>
      <c r="E19" s="633"/>
      <c r="F19" s="633" t="s">
        <v>801</v>
      </c>
      <c r="G19" s="633"/>
      <c r="H19" s="633"/>
      <c r="I19" s="633"/>
      <c r="J19" s="633" t="s">
        <v>800</v>
      </c>
      <c r="K19" s="633"/>
      <c r="L19" s="633"/>
      <c r="M19" s="634">
        <f>ROUND((31100 + 122993 * (0.4 * 0.5 + 0.6 * (0.5 / 2))) * 1 * 0.4 * 1.53 * 0.6 * 1.15, 0)</f>
        <v>31311</v>
      </c>
      <c r="N19" s="633"/>
      <c r="O19" s="633" t="s">
        <v>52</v>
      </c>
      <c r="P19" s="633"/>
    </row>
    <row r="20" spans="1:16" ht="15" customHeight="1" x14ac:dyDescent="0.25">
      <c r="A20" s="532"/>
      <c r="B20" s="630" t="s">
        <v>799</v>
      </c>
      <c r="C20" s="630"/>
      <c r="D20" s="630"/>
      <c r="E20" s="630"/>
      <c r="F20" s="630" t="s">
        <v>52</v>
      </c>
      <c r="G20" s="630"/>
      <c r="H20" s="630"/>
      <c r="I20" s="630"/>
      <c r="J20" s="630" t="s">
        <v>52</v>
      </c>
      <c r="K20" s="630"/>
      <c r="L20" s="630"/>
      <c r="M20" s="630"/>
      <c r="N20" s="630"/>
      <c r="O20" s="630"/>
      <c r="P20" s="630"/>
    </row>
    <row r="21" spans="1:16" ht="15" customHeight="1" x14ac:dyDescent="0.25">
      <c r="A21" s="531"/>
      <c r="B21" s="629" t="s">
        <v>798</v>
      </c>
      <c r="C21" s="629"/>
      <c r="D21" s="629"/>
      <c r="E21" s="629"/>
      <c r="F21" s="629" t="s">
        <v>797</v>
      </c>
      <c r="G21" s="629"/>
      <c r="H21" s="629"/>
      <c r="I21" s="629"/>
      <c r="J21" s="629" t="s">
        <v>52</v>
      </c>
      <c r="K21" s="629"/>
      <c r="L21" s="629"/>
      <c r="M21" s="629"/>
      <c r="N21" s="629"/>
      <c r="O21" s="629"/>
      <c r="P21" s="629"/>
    </row>
    <row r="22" spans="1:16" ht="40.9" customHeight="1" x14ac:dyDescent="0.25">
      <c r="A22" s="531"/>
      <c r="B22" s="629" t="s">
        <v>796</v>
      </c>
      <c r="C22" s="629"/>
      <c r="D22" s="629"/>
      <c r="E22" s="629"/>
      <c r="F22" s="629" t="s">
        <v>795</v>
      </c>
      <c r="G22" s="629"/>
      <c r="H22" s="629"/>
      <c r="I22" s="629"/>
      <c r="J22" s="629" t="s">
        <v>52</v>
      </c>
      <c r="K22" s="629"/>
      <c r="L22" s="629"/>
      <c r="M22" s="629"/>
      <c r="N22" s="629"/>
      <c r="O22" s="629"/>
      <c r="P22" s="629"/>
    </row>
    <row r="23" spans="1:16" ht="95.25" customHeight="1" x14ac:dyDescent="0.25">
      <c r="A23" s="531"/>
      <c r="B23" s="629" t="s">
        <v>794</v>
      </c>
      <c r="C23" s="629"/>
      <c r="D23" s="629"/>
      <c r="E23" s="629"/>
      <c r="F23" s="629" t="s">
        <v>793</v>
      </c>
      <c r="G23" s="629"/>
      <c r="H23" s="629"/>
      <c r="I23" s="629"/>
      <c r="J23" s="629" t="s">
        <v>52</v>
      </c>
      <c r="K23" s="629"/>
      <c r="L23" s="629"/>
      <c r="M23" s="629"/>
      <c r="N23" s="629"/>
      <c r="O23" s="629"/>
      <c r="P23" s="629"/>
    </row>
    <row r="24" spans="1:16" ht="149.65" customHeight="1" x14ac:dyDescent="0.25">
      <c r="A24" s="531"/>
      <c r="B24" s="629" t="s">
        <v>792</v>
      </c>
      <c r="C24" s="629"/>
      <c r="D24" s="629"/>
      <c r="E24" s="629"/>
      <c r="F24" s="629" t="s">
        <v>791</v>
      </c>
      <c r="G24" s="629"/>
      <c r="H24" s="629"/>
      <c r="I24" s="629"/>
      <c r="J24" s="629" t="s">
        <v>52</v>
      </c>
      <c r="K24" s="629"/>
      <c r="L24" s="629"/>
      <c r="M24" s="629"/>
      <c r="N24" s="629"/>
      <c r="O24" s="629"/>
      <c r="P24" s="629"/>
    </row>
    <row r="25" spans="1:16" ht="15" customHeight="1" x14ac:dyDescent="0.25">
      <c r="A25" s="532"/>
      <c r="B25" s="630" t="s">
        <v>790</v>
      </c>
      <c r="C25" s="630"/>
      <c r="D25" s="630"/>
      <c r="E25" s="630"/>
      <c r="F25" s="630" t="s">
        <v>52</v>
      </c>
      <c r="G25" s="630"/>
      <c r="H25" s="630"/>
      <c r="I25" s="630"/>
      <c r="J25" s="630" t="s">
        <v>52</v>
      </c>
      <c r="K25" s="630"/>
      <c r="L25" s="630"/>
      <c r="M25" s="630"/>
      <c r="N25" s="630"/>
      <c r="O25" s="630"/>
      <c r="P25" s="630"/>
    </row>
    <row r="26" spans="1:16" ht="15" customHeight="1" x14ac:dyDescent="0.25">
      <c r="A26" s="531"/>
      <c r="B26" s="629" t="s">
        <v>789</v>
      </c>
      <c r="C26" s="629"/>
      <c r="D26" s="629"/>
      <c r="E26" s="629"/>
      <c r="F26" s="629" t="s">
        <v>788</v>
      </c>
      <c r="G26" s="629"/>
      <c r="H26" s="629"/>
      <c r="I26" s="629"/>
      <c r="J26" s="629" t="s">
        <v>52</v>
      </c>
      <c r="K26" s="629"/>
      <c r="L26" s="629"/>
      <c r="M26" s="629"/>
      <c r="N26" s="629"/>
      <c r="O26" s="629"/>
      <c r="P26" s="629"/>
    </row>
    <row r="27" spans="1:16" ht="15" customHeight="1" x14ac:dyDescent="0.25">
      <c r="A27" s="530" t="s">
        <v>47</v>
      </c>
      <c r="B27" s="627" t="s">
        <v>787</v>
      </c>
      <c r="C27" s="627"/>
      <c r="D27" s="627"/>
      <c r="E27" s="627"/>
      <c r="F27" s="627"/>
      <c r="G27" s="627"/>
      <c r="H27" s="627"/>
      <c r="I27" s="627"/>
      <c r="J27" s="627" t="s">
        <v>52</v>
      </c>
      <c r="K27" s="627"/>
      <c r="L27" s="627"/>
      <c r="M27" s="628">
        <f>ROUND($M$19,0)</f>
        <v>31311</v>
      </c>
      <c r="N27" s="627"/>
      <c r="O27" s="627"/>
      <c r="P27" s="627"/>
    </row>
    <row r="28" spans="1:16" ht="15" customHeight="1" x14ac:dyDescent="0.25">
      <c r="A28" s="530" t="s">
        <v>179</v>
      </c>
      <c r="B28" s="627" t="s">
        <v>786</v>
      </c>
      <c r="C28" s="627"/>
      <c r="D28" s="627"/>
      <c r="E28" s="627"/>
      <c r="F28" s="627"/>
      <c r="G28" s="627"/>
      <c r="H28" s="627"/>
      <c r="I28" s="627"/>
      <c r="J28" s="627" t="s">
        <v>52</v>
      </c>
      <c r="K28" s="627"/>
      <c r="L28" s="627"/>
      <c r="M28" s="628">
        <f>ROUND(($M$27),0)</f>
        <v>31311</v>
      </c>
      <c r="N28" s="627"/>
      <c r="O28" s="627"/>
      <c r="P28" s="627"/>
    </row>
    <row r="29" spans="1:16" ht="15" customHeight="1" x14ac:dyDescent="0.25">
      <c r="A29" s="530" t="s">
        <v>99</v>
      </c>
      <c r="B29" s="627" t="s">
        <v>785</v>
      </c>
      <c r="C29" s="627"/>
      <c r="D29" s="627"/>
      <c r="E29" s="627"/>
      <c r="F29" s="627"/>
      <c r="G29" s="627"/>
      <c r="H29" s="627"/>
      <c r="I29" s="627"/>
      <c r="J29" s="627" t="s">
        <v>52</v>
      </c>
      <c r="K29" s="627"/>
      <c r="L29" s="627"/>
      <c r="M29" s="628">
        <f>ROUND($M$28,0)</f>
        <v>31311</v>
      </c>
      <c r="N29" s="627"/>
      <c r="O29" s="627"/>
      <c r="P29" s="627"/>
    </row>
    <row r="30" spans="1:16" ht="15" customHeight="1" x14ac:dyDescent="0.25">
      <c r="A30" s="530" t="s">
        <v>100</v>
      </c>
      <c r="B30" s="627" t="s">
        <v>784</v>
      </c>
      <c r="C30" s="627"/>
      <c r="D30" s="627"/>
      <c r="E30" s="627"/>
      <c r="F30" s="627"/>
      <c r="G30" s="627"/>
      <c r="H30" s="627"/>
      <c r="I30" s="627"/>
      <c r="J30" s="627" t="s">
        <v>52</v>
      </c>
      <c r="K30" s="627"/>
      <c r="L30" s="627"/>
      <c r="M30" s="628">
        <f>ROUND(($M$29),0)</f>
        <v>31311</v>
      </c>
      <c r="N30" s="627"/>
      <c r="O30" s="627"/>
      <c r="P30" s="627"/>
    </row>
    <row r="31" spans="1:16" ht="15" customHeight="1" x14ac:dyDescent="0.25"/>
    <row r="32" spans="1:16" ht="30" customHeight="1" x14ac:dyDescent="0.25">
      <c r="A32" s="625" t="s">
        <v>783</v>
      </c>
      <c r="B32" s="625"/>
      <c r="C32" s="625"/>
      <c r="D32" s="625"/>
      <c r="E32" s="625"/>
      <c r="F32" s="624">
        <f>$M$30</f>
        <v>31311</v>
      </c>
      <c r="G32" s="624"/>
      <c r="H32" s="624"/>
      <c r="I32" s="624"/>
      <c r="J32" s="624"/>
      <c r="K32" s="624"/>
      <c r="L32" s="624"/>
      <c r="M32" s="624"/>
      <c r="N32" s="624"/>
      <c r="O32" s="624"/>
      <c r="P32" s="624"/>
    </row>
    <row r="33" spans="1:16" ht="15" customHeight="1" x14ac:dyDescent="0.25"/>
    <row r="34" spans="1:16" ht="15" customHeight="1" x14ac:dyDescent="0.25">
      <c r="A34" s="625" t="s">
        <v>828</v>
      </c>
      <c r="B34" s="625"/>
      <c r="C34" s="625"/>
      <c r="D34" s="625"/>
      <c r="E34" s="625"/>
      <c r="F34" s="626" t="s">
        <v>152</v>
      </c>
      <c r="G34" s="626"/>
      <c r="H34" s="626"/>
      <c r="I34" s="626"/>
      <c r="J34" s="626"/>
      <c r="K34" s="626"/>
      <c r="L34" s="626"/>
      <c r="M34" s="626"/>
      <c r="N34" s="626"/>
      <c r="O34" s="626"/>
      <c r="P34" s="626"/>
    </row>
    <row r="35" spans="1:16" ht="15" customHeight="1" x14ac:dyDescent="0.25">
      <c r="F35" s="623" t="s">
        <v>782</v>
      </c>
      <c r="G35" s="623"/>
      <c r="H35" s="623"/>
      <c r="I35" s="623"/>
      <c r="J35" s="623"/>
      <c r="K35" s="623"/>
      <c r="L35" s="623"/>
      <c r="M35" s="623"/>
      <c r="N35" s="623"/>
      <c r="O35" s="623"/>
      <c r="P35" s="623"/>
    </row>
    <row r="36" spans="1:16" ht="15" hidden="1" customHeight="1" x14ac:dyDescent="0.25"/>
    <row r="37" spans="1:16" ht="15" hidden="1" customHeight="1" x14ac:dyDescent="0.25">
      <c r="A37" s="625" t="s">
        <v>829</v>
      </c>
      <c r="B37" s="625"/>
      <c r="C37" s="625"/>
      <c r="D37" s="625"/>
      <c r="E37" s="625"/>
      <c r="F37" s="626" t="s">
        <v>12</v>
      </c>
      <c r="G37" s="626"/>
      <c r="H37" s="626"/>
      <c r="I37" s="626"/>
      <c r="J37" s="626"/>
      <c r="K37" s="626"/>
      <c r="L37" s="626"/>
      <c r="M37" s="626"/>
      <c r="N37" s="626"/>
      <c r="O37" s="626"/>
      <c r="P37" s="626"/>
    </row>
    <row r="38" spans="1:16" ht="15" hidden="1" customHeight="1" x14ac:dyDescent="0.25">
      <c r="F38" s="623" t="s">
        <v>782</v>
      </c>
      <c r="G38" s="623"/>
      <c r="H38" s="623"/>
      <c r="I38" s="623"/>
      <c r="J38" s="623"/>
      <c r="K38" s="623"/>
      <c r="L38" s="623"/>
      <c r="M38" s="623"/>
      <c r="N38" s="623"/>
      <c r="O38" s="623"/>
      <c r="P38" s="623"/>
    </row>
    <row r="39" spans="1:16" ht="15" customHeight="1" x14ac:dyDescent="0.25"/>
    <row r="40" spans="1:16" ht="15" customHeight="1" x14ac:dyDescent="0.25"/>
    <row r="41" spans="1:16" ht="15" customHeight="1" x14ac:dyDescent="0.25"/>
    <row r="42" spans="1:16" ht="15" customHeight="1" x14ac:dyDescent="0.25"/>
    <row r="43" spans="1:16" ht="15" customHeight="1" x14ac:dyDescent="0.25"/>
    <row r="44" spans="1:16" ht="15" customHeight="1" x14ac:dyDescent="0.25"/>
  </sheetData>
  <mergeCells count="96">
    <mergeCell ref="B16:E16"/>
    <mergeCell ref="J16:L16"/>
    <mergeCell ref="J17:L17"/>
    <mergeCell ref="A1:D1"/>
    <mergeCell ref="E1:P1"/>
    <mergeCell ref="A3:P3"/>
    <mergeCell ref="A4:P4"/>
    <mergeCell ref="A6:E6"/>
    <mergeCell ref="F6:P6"/>
    <mergeCell ref="A8:E8"/>
    <mergeCell ref="F8:P8"/>
    <mergeCell ref="A10:E10"/>
    <mergeCell ref="F10:P10"/>
    <mergeCell ref="M16:N16"/>
    <mergeCell ref="A12:E12"/>
    <mergeCell ref="F12:P12"/>
    <mergeCell ref="A14:P14"/>
    <mergeCell ref="M17:N17"/>
    <mergeCell ref="O16:P16"/>
    <mergeCell ref="O17:P17"/>
    <mergeCell ref="B19:E19"/>
    <mergeCell ref="F19:I19"/>
    <mergeCell ref="J19:L19"/>
    <mergeCell ref="M19:N19"/>
    <mergeCell ref="O19:P19"/>
    <mergeCell ref="B18:E18"/>
    <mergeCell ref="F18:I18"/>
    <mergeCell ref="J18:L18"/>
    <mergeCell ref="M18:N18"/>
    <mergeCell ref="O18:P18"/>
    <mergeCell ref="B17:E17"/>
    <mergeCell ref="F16:I16"/>
    <mergeCell ref="F17:I17"/>
    <mergeCell ref="B21:E21"/>
    <mergeCell ref="F21:I21"/>
    <mergeCell ref="J21:L21"/>
    <mergeCell ref="M21:N21"/>
    <mergeCell ref="O21:P21"/>
    <mergeCell ref="B20:E20"/>
    <mergeCell ref="F20:I20"/>
    <mergeCell ref="J20:L20"/>
    <mergeCell ref="M20:N20"/>
    <mergeCell ref="O20:P20"/>
    <mergeCell ref="B23:E23"/>
    <mergeCell ref="F23:I23"/>
    <mergeCell ref="J23:L23"/>
    <mergeCell ref="M23:N23"/>
    <mergeCell ref="O23:P23"/>
    <mergeCell ref="B22:E22"/>
    <mergeCell ref="F22:I22"/>
    <mergeCell ref="J22:L22"/>
    <mergeCell ref="M22:N22"/>
    <mergeCell ref="O22:P22"/>
    <mergeCell ref="B25:E25"/>
    <mergeCell ref="F25:I25"/>
    <mergeCell ref="J25:L25"/>
    <mergeCell ref="M25:N25"/>
    <mergeCell ref="O25:P25"/>
    <mergeCell ref="B24:E24"/>
    <mergeCell ref="F24:I24"/>
    <mergeCell ref="J24:L24"/>
    <mergeCell ref="M24:N24"/>
    <mergeCell ref="O24:P24"/>
    <mergeCell ref="O30:P30"/>
    <mergeCell ref="A32:E32"/>
    <mergeCell ref="O29:P29"/>
    <mergeCell ref="B26:E26"/>
    <mergeCell ref="F26:I26"/>
    <mergeCell ref="J26:L26"/>
    <mergeCell ref="M26:N26"/>
    <mergeCell ref="O26:P26"/>
    <mergeCell ref="B27:E27"/>
    <mergeCell ref="F27:I27"/>
    <mergeCell ref="J27:L27"/>
    <mergeCell ref="M27:N27"/>
    <mergeCell ref="O27:P27"/>
    <mergeCell ref="B29:E29"/>
    <mergeCell ref="F29:I29"/>
    <mergeCell ref="J29:L29"/>
    <mergeCell ref="M29:N29"/>
    <mergeCell ref="B30:E30"/>
    <mergeCell ref="F30:I30"/>
    <mergeCell ref="J30:L30"/>
    <mergeCell ref="M30:N30"/>
    <mergeCell ref="B28:E28"/>
    <mergeCell ref="F28:I28"/>
    <mergeCell ref="J28:L28"/>
    <mergeCell ref="M28:N28"/>
    <mergeCell ref="O28:P28"/>
    <mergeCell ref="F38:P38"/>
    <mergeCell ref="F32:P32"/>
    <mergeCell ref="A34:E34"/>
    <mergeCell ref="F35:P35"/>
    <mergeCell ref="A37:E37"/>
    <mergeCell ref="F37:P37"/>
    <mergeCell ref="F34:P34"/>
  </mergeCells>
  <pageMargins left="0.4" right="0.4" top="0.75" bottom="0.75" header="0.3" footer="0.3"/>
  <pageSetup paperSize="9" scale="7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view="pageBreakPreview" zoomScale="130" zoomScaleNormal="85" zoomScaleSheetLayoutView="130" workbookViewId="0">
      <selection activeCell="B19" sqref="B19"/>
    </sheetView>
  </sheetViews>
  <sheetFormatPr defaultColWidth="9.140625" defaultRowHeight="15" x14ac:dyDescent="0.25"/>
  <cols>
    <col min="1" max="1" width="23.5703125" style="118" customWidth="1"/>
    <col min="2" max="2" width="41.85546875" style="113" customWidth="1"/>
    <col min="3" max="3" width="11.28515625" style="113" customWidth="1"/>
    <col min="4" max="4" width="19" style="113" customWidth="1"/>
    <col min="5" max="5" width="32.85546875" style="113" customWidth="1"/>
    <col min="6" max="6" width="41.85546875" style="113" customWidth="1"/>
    <col min="7" max="16384" width="9.140625" style="113"/>
  </cols>
  <sheetData>
    <row r="1" spans="1:6" x14ac:dyDescent="0.25">
      <c r="A1" s="112" t="s">
        <v>269</v>
      </c>
      <c r="D1" s="113" t="s">
        <v>186</v>
      </c>
    </row>
    <row r="2" spans="1:6" x14ac:dyDescent="0.25">
      <c r="A2" s="112" t="s">
        <v>270</v>
      </c>
      <c r="D2" s="113">
        <v>1</v>
      </c>
    </row>
    <row r="3" spans="1:6" x14ac:dyDescent="0.25">
      <c r="A3" s="112"/>
    </row>
    <row r="4" spans="1:6" s="115" customFormat="1" x14ac:dyDescent="0.25">
      <c r="A4" s="112" t="s">
        <v>271</v>
      </c>
      <c r="B4" s="114"/>
      <c r="C4" s="114"/>
      <c r="D4" s="114" t="s">
        <v>272</v>
      </c>
      <c r="E4" s="114"/>
      <c r="F4" s="114"/>
    </row>
    <row r="5" spans="1:6" s="115" customFormat="1" x14ac:dyDescent="0.25">
      <c r="A5" s="112" t="s">
        <v>273</v>
      </c>
      <c r="B5" s="114"/>
      <c r="C5" s="114"/>
      <c r="D5" s="114" t="s">
        <v>272</v>
      </c>
      <c r="E5" s="114"/>
      <c r="F5" s="114"/>
    </row>
    <row r="6" spans="1:6" s="115" customFormat="1" x14ac:dyDescent="0.25">
      <c r="A6" s="112" t="s">
        <v>274</v>
      </c>
      <c r="B6" s="114"/>
      <c r="C6" s="114"/>
      <c r="D6" s="116" t="s">
        <v>275</v>
      </c>
      <c r="E6" s="114"/>
      <c r="F6" s="114"/>
    </row>
    <row r="7" spans="1:6" s="115" customFormat="1" x14ac:dyDescent="0.25">
      <c r="A7" s="112" t="s">
        <v>276</v>
      </c>
      <c r="B7" s="114"/>
      <c r="C7" s="114"/>
      <c r="D7" s="114" t="s">
        <v>277</v>
      </c>
      <c r="E7" s="114"/>
      <c r="F7" s="114"/>
    </row>
    <row r="8" spans="1:6" s="115" customFormat="1" x14ac:dyDescent="0.25">
      <c r="A8" s="112" t="s">
        <v>278</v>
      </c>
      <c r="B8" s="113"/>
      <c r="C8" s="113"/>
      <c r="D8" s="117">
        <v>46164</v>
      </c>
      <c r="E8" s="113"/>
      <c r="F8" s="113"/>
    </row>
    <row r="9" spans="1:6" s="115" customFormat="1" x14ac:dyDescent="0.25">
      <c r="A9" s="112"/>
      <c r="B9" s="113"/>
      <c r="C9" s="113"/>
      <c r="D9" s="113"/>
      <c r="E9" s="113"/>
      <c r="F9" s="113"/>
    </row>
    <row r="10" spans="1:6" s="115" customFormat="1" x14ac:dyDescent="0.25">
      <c r="A10" s="112" t="s">
        <v>279</v>
      </c>
      <c r="B10" s="113"/>
      <c r="C10" s="113"/>
      <c r="D10" s="113" t="s">
        <v>280</v>
      </c>
      <c r="E10" s="113"/>
      <c r="F10" s="113"/>
    </row>
    <row r="11" spans="1:6" s="115" customFormat="1" x14ac:dyDescent="0.25">
      <c r="A11" s="112" t="s">
        <v>281</v>
      </c>
      <c r="B11" s="113"/>
      <c r="C11" s="113"/>
      <c r="D11" s="113" t="s">
        <v>282</v>
      </c>
      <c r="E11" s="113"/>
      <c r="F11" s="113"/>
    </row>
    <row r="12" spans="1:6" s="115" customFormat="1" x14ac:dyDescent="0.25">
      <c r="A12" s="118"/>
      <c r="B12" s="113"/>
      <c r="C12" s="113"/>
      <c r="D12" s="113"/>
      <c r="E12" s="113"/>
      <c r="F12" s="113"/>
    </row>
    <row r="13" spans="1:6" s="121" customFormat="1" ht="47.25" customHeight="1" x14ac:dyDescent="0.25">
      <c r="A13" s="119" t="s">
        <v>231</v>
      </c>
      <c r="B13" s="120" t="s">
        <v>283</v>
      </c>
      <c r="C13" s="120" t="s">
        <v>284</v>
      </c>
      <c r="D13" s="120" t="s">
        <v>285</v>
      </c>
      <c r="E13" s="120" t="s">
        <v>286</v>
      </c>
      <c r="F13" s="120" t="s">
        <v>287</v>
      </c>
    </row>
    <row r="14" spans="1:6" s="124" customFormat="1" x14ac:dyDescent="0.25">
      <c r="A14" s="122">
        <v>1</v>
      </c>
      <c r="B14" s="123">
        <v>2</v>
      </c>
      <c r="C14" s="123">
        <v>3</v>
      </c>
      <c r="D14" s="123">
        <v>4</v>
      </c>
      <c r="E14" s="123">
        <v>5</v>
      </c>
      <c r="F14" s="123">
        <v>6</v>
      </c>
    </row>
    <row r="15" spans="1:6" s="115" customFormat="1" x14ac:dyDescent="0.25">
      <c r="A15" s="640" t="s">
        <v>288</v>
      </c>
      <c r="B15" s="640"/>
      <c r="C15" s="640"/>
      <c r="D15" s="640"/>
      <c r="E15" s="640"/>
      <c r="F15" s="641"/>
    </row>
    <row r="16" spans="1:6" s="130" customFormat="1" x14ac:dyDescent="0.25">
      <c r="A16" s="125">
        <v>1</v>
      </c>
      <c r="B16" s="126" t="s">
        <v>289</v>
      </c>
      <c r="C16" s="127" t="s">
        <v>290</v>
      </c>
      <c r="D16" s="128">
        <v>1</v>
      </c>
      <c r="E16" s="129">
        <v>1</v>
      </c>
      <c r="F16" s="129"/>
    </row>
    <row r="17" spans="1:6" s="130" customFormat="1" x14ac:dyDescent="0.25">
      <c r="A17" s="131" t="s">
        <v>99</v>
      </c>
      <c r="B17" s="132" t="s">
        <v>291</v>
      </c>
      <c r="C17" s="127" t="s">
        <v>290</v>
      </c>
      <c r="D17" s="133">
        <v>1</v>
      </c>
      <c r="E17" s="129">
        <v>1</v>
      </c>
      <c r="F17" s="129"/>
    </row>
    <row r="18" spans="1:6" s="130" customFormat="1" x14ac:dyDescent="0.25">
      <c r="A18" s="131" t="s">
        <v>100</v>
      </c>
      <c r="B18" s="132" t="s">
        <v>292</v>
      </c>
      <c r="C18" s="127" t="s">
        <v>290</v>
      </c>
      <c r="D18" s="133">
        <v>23</v>
      </c>
      <c r="E18" s="129" t="s">
        <v>293</v>
      </c>
      <c r="F18" s="129"/>
    </row>
    <row r="19" spans="1:6" s="130" customFormat="1" ht="30" x14ac:dyDescent="0.25">
      <c r="A19" s="131" t="s">
        <v>101</v>
      </c>
      <c r="B19" s="126" t="s">
        <v>294</v>
      </c>
      <c r="C19" s="134" t="s">
        <v>295</v>
      </c>
      <c r="D19" s="133">
        <v>1</v>
      </c>
      <c r="E19" s="129">
        <v>1</v>
      </c>
      <c r="F19" s="129"/>
    </row>
    <row r="20" spans="1:6" s="130" customFormat="1" x14ac:dyDescent="0.25">
      <c r="A20" s="131" t="s">
        <v>102</v>
      </c>
      <c r="B20" s="126" t="s">
        <v>296</v>
      </c>
      <c r="C20" s="134" t="s">
        <v>297</v>
      </c>
      <c r="D20" s="133">
        <v>46</v>
      </c>
      <c r="E20" s="129" t="s">
        <v>298</v>
      </c>
      <c r="F20" s="129"/>
    </row>
    <row r="21" spans="1:6" s="130" customFormat="1" x14ac:dyDescent="0.25">
      <c r="A21" s="125">
        <v>6</v>
      </c>
      <c r="B21" s="132" t="s">
        <v>299</v>
      </c>
      <c r="C21" s="134" t="s">
        <v>297</v>
      </c>
      <c r="D21" s="135">
        <v>24</v>
      </c>
      <c r="E21" s="129" t="s">
        <v>300</v>
      </c>
      <c r="F21" s="129"/>
    </row>
    <row r="22" spans="1:6" s="130" customFormat="1" x14ac:dyDescent="0.25">
      <c r="A22" s="131" t="s">
        <v>104</v>
      </c>
      <c r="B22" s="132" t="s">
        <v>301</v>
      </c>
      <c r="C22" s="134" t="s">
        <v>297</v>
      </c>
      <c r="D22" s="133">
        <v>1</v>
      </c>
      <c r="E22" s="129">
        <v>1</v>
      </c>
      <c r="F22" s="129"/>
    </row>
    <row r="23" spans="1:6" s="130" customFormat="1" x14ac:dyDescent="0.25">
      <c r="A23" s="125">
        <v>8</v>
      </c>
      <c r="B23" s="132" t="s">
        <v>302</v>
      </c>
      <c r="C23" s="134" t="s">
        <v>295</v>
      </c>
      <c r="D23" s="133">
        <v>1</v>
      </c>
      <c r="E23" s="129">
        <v>1</v>
      </c>
      <c r="F23" s="129"/>
    </row>
    <row r="24" spans="1:6" s="130" customFormat="1" ht="30" hidden="1" x14ac:dyDescent="0.25">
      <c r="A24" s="125">
        <v>9</v>
      </c>
      <c r="B24" s="132" t="s">
        <v>303</v>
      </c>
      <c r="C24" s="134" t="s">
        <v>297</v>
      </c>
      <c r="D24" s="133">
        <v>46</v>
      </c>
      <c r="E24" s="129" t="s">
        <v>298</v>
      </c>
      <c r="F24" s="129"/>
    </row>
    <row r="25" spans="1:6" s="130" customFormat="1" ht="30" hidden="1" x14ac:dyDescent="0.25">
      <c r="A25" s="131" t="s">
        <v>133</v>
      </c>
      <c r="B25" s="132" t="s">
        <v>304</v>
      </c>
      <c r="C25" s="136" t="s">
        <v>136</v>
      </c>
      <c r="D25" s="133">
        <v>23</v>
      </c>
      <c r="E25" s="129" t="s">
        <v>293</v>
      </c>
      <c r="F25" s="129"/>
    </row>
  </sheetData>
  <mergeCells count="1">
    <mergeCell ref="A15:F15"/>
  </mergeCells>
  <pageMargins left="0.7" right="0.7" top="0.75" bottom="0.75" header="0.3" footer="0.3"/>
  <pageSetup paperSize="9" scale="7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opLeftCell="B13" zoomScale="115" zoomScaleNormal="115" workbookViewId="0">
      <selection activeCell="B18" sqref="B18"/>
    </sheetView>
  </sheetViews>
  <sheetFormatPr defaultColWidth="9.140625" defaultRowHeight="15" x14ac:dyDescent="0.25"/>
  <cols>
    <col min="1" max="1" width="16" style="113" customWidth="1"/>
    <col min="2" max="2" width="41.85546875" style="113" customWidth="1"/>
    <col min="3" max="3" width="11.28515625" style="113" customWidth="1"/>
    <col min="4" max="4" width="19" style="113" customWidth="1"/>
    <col min="5" max="5" width="32.85546875" style="113" customWidth="1"/>
    <col min="6" max="6" width="41.85546875" style="113" customWidth="1"/>
    <col min="7" max="7" width="22.7109375" style="113" customWidth="1"/>
    <col min="8" max="8" width="28.85546875" style="113" customWidth="1"/>
    <col min="9" max="9" width="41.85546875" style="113" customWidth="1"/>
    <col min="10" max="16384" width="9.140625" style="113"/>
  </cols>
  <sheetData>
    <row r="1" spans="1:9" x14ac:dyDescent="0.25">
      <c r="A1" s="137" t="s">
        <v>269</v>
      </c>
      <c r="D1" s="113" t="s">
        <v>186</v>
      </c>
    </row>
    <row r="2" spans="1:9" x14ac:dyDescent="0.25">
      <c r="A2" s="137" t="s">
        <v>270</v>
      </c>
      <c r="D2" s="113">
        <v>1</v>
      </c>
    </row>
    <row r="3" spans="1:9" x14ac:dyDescent="0.25">
      <c r="A3" s="137"/>
    </row>
    <row r="4" spans="1:9" s="115" customFormat="1" x14ac:dyDescent="0.25">
      <c r="A4" s="138" t="s">
        <v>271</v>
      </c>
      <c r="B4" s="114"/>
      <c r="C4" s="114"/>
      <c r="D4" s="642" t="s">
        <v>272</v>
      </c>
      <c r="E4" s="642"/>
      <c r="F4" s="642"/>
      <c r="G4" s="642"/>
      <c r="H4" s="642"/>
      <c r="I4" s="642"/>
    </row>
    <row r="5" spans="1:9" s="115" customFormat="1" x14ac:dyDescent="0.25">
      <c r="A5" s="138" t="s">
        <v>273</v>
      </c>
      <c r="B5" s="114"/>
      <c r="C5" s="114"/>
      <c r="D5" s="114" t="s">
        <v>272</v>
      </c>
      <c r="E5" s="114"/>
      <c r="F5" s="114"/>
      <c r="G5" s="114"/>
      <c r="H5" s="114"/>
      <c r="I5" s="114"/>
    </row>
    <row r="6" spans="1:9" s="115" customFormat="1" x14ac:dyDescent="0.25">
      <c r="A6" s="138" t="s">
        <v>274</v>
      </c>
      <c r="B6" s="114"/>
      <c r="C6" s="114"/>
      <c r="D6" s="139" t="s">
        <v>305</v>
      </c>
      <c r="E6" s="114"/>
      <c r="F6" s="114"/>
      <c r="G6" s="114"/>
      <c r="H6" s="114"/>
      <c r="I6" s="114"/>
    </row>
    <row r="7" spans="1:9" s="115" customFormat="1" x14ac:dyDescent="0.25">
      <c r="A7" s="138" t="s">
        <v>276</v>
      </c>
      <c r="B7" s="114"/>
      <c r="C7" s="114"/>
      <c r="D7" s="114" t="s">
        <v>306</v>
      </c>
      <c r="E7" s="114"/>
      <c r="F7" s="114"/>
      <c r="G7" s="114"/>
      <c r="H7" s="114"/>
      <c r="I7" s="114"/>
    </row>
    <row r="8" spans="1:9" s="115" customFormat="1" x14ac:dyDescent="0.25">
      <c r="A8" s="138" t="s">
        <v>278</v>
      </c>
      <c r="B8" s="113"/>
      <c r="C8" s="113"/>
      <c r="D8" s="117">
        <v>46164</v>
      </c>
      <c r="E8" s="113"/>
      <c r="G8" s="113"/>
      <c r="H8" s="113"/>
      <c r="I8" s="113"/>
    </row>
    <row r="9" spans="1:9" s="115" customFormat="1" x14ac:dyDescent="0.25">
      <c r="A9" s="138"/>
      <c r="B9" s="113"/>
      <c r="C9" s="113"/>
      <c r="D9" s="113"/>
      <c r="E9" s="113"/>
      <c r="F9" s="113"/>
      <c r="G9" s="114"/>
      <c r="H9" s="113"/>
      <c r="I9" s="113"/>
    </row>
    <row r="10" spans="1:9" s="115" customFormat="1" x14ac:dyDescent="0.25">
      <c r="A10" s="138" t="s">
        <v>279</v>
      </c>
      <c r="B10" s="113"/>
      <c r="C10" s="113"/>
      <c r="D10" s="113" t="s">
        <v>280</v>
      </c>
      <c r="E10" s="113"/>
      <c r="F10" s="113"/>
      <c r="G10" s="114"/>
      <c r="H10" s="113"/>
      <c r="I10" s="113"/>
    </row>
    <row r="11" spans="1:9" s="115" customFormat="1" x14ac:dyDescent="0.25">
      <c r="A11" s="138" t="s">
        <v>281</v>
      </c>
      <c r="B11" s="113"/>
      <c r="C11" s="113"/>
      <c r="D11" s="113" t="s">
        <v>282</v>
      </c>
      <c r="E11" s="113"/>
      <c r="F11" s="113"/>
      <c r="G11" s="114"/>
      <c r="H11" s="113"/>
      <c r="I11" s="113"/>
    </row>
    <row r="12" spans="1:9" s="115" customFormat="1" x14ac:dyDescent="0.25">
      <c r="A12" s="113"/>
      <c r="B12" s="113"/>
      <c r="C12" s="113"/>
      <c r="D12" s="113"/>
      <c r="E12" s="113"/>
      <c r="F12" s="113"/>
      <c r="G12" s="114"/>
      <c r="H12" s="113"/>
      <c r="I12" s="113"/>
    </row>
    <row r="13" spans="1:9" s="121" customFormat="1" ht="47.25" customHeight="1" x14ac:dyDescent="0.25">
      <c r="A13" s="120" t="s">
        <v>231</v>
      </c>
      <c r="B13" s="120" t="s">
        <v>283</v>
      </c>
      <c r="C13" s="120" t="s">
        <v>284</v>
      </c>
      <c r="D13" s="120" t="s">
        <v>285</v>
      </c>
      <c r="E13" s="120" t="s">
        <v>286</v>
      </c>
      <c r="F13" s="120" t="s">
        <v>307</v>
      </c>
      <c r="G13" s="120" t="s">
        <v>308</v>
      </c>
      <c r="H13" s="120" t="s">
        <v>309</v>
      </c>
      <c r="I13" s="120" t="s">
        <v>287</v>
      </c>
    </row>
    <row r="14" spans="1:9" s="124" customFormat="1" x14ac:dyDescent="0.25">
      <c r="A14" s="123">
        <v>1</v>
      </c>
      <c r="B14" s="123">
        <v>2</v>
      </c>
      <c r="C14" s="123">
        <v>3</v>
      </c>
      <c r="D14" s="123">
        <v>4</v>
      </c>
      <c r="E14" s="123">
        <v>5</v>
      </c>
      <c r="F14" s="123">
        <v>6</v>
      </c>
      <c r="G14" s="140" t="s">
        <v>165</v>
      </c>
      <c r="H14" s="140" t="s">
        <v>246</v>
      </c>
      <c r="I14" s="123">
        <v>7</v>
      </c>
    </row>
    <row r="15" spans="1:9" s="115" customFormat="1" x14ac:dyDescent="0.25">
      <c r="A15" s="640" t="s">
        <v>310</v>
      </c>
      <c r="B15" s="640"/>
      <c r="C15" s="640"/>
      <c r="D15" s="640"/>
      <c r="E15" s="640"/>
      <c r="F15" s="640"/>
      <c r="G15" s="640"/>
      <c r="H15" s="640"/>
      <c r="I15" s="641"/>
    </row>
    <row r="16" spans="1:9" s="130" customFormat="1" ht="45" x14ac:dyDescent="0.25">
      <c r="A16" s="141">
        <v>1</v>
      </c>
      <c r="B16" s="126" t="s">
        <v>311</v>
      </c>
      <c r="C16" s="127" t="s">
        <v>297</v>
      </c>
      <c r="D16" s="128">
        <v>1</v>
      </c>
      <c r="E16" s="129">
        <v>1</v>
      </c>
      <c r="F16" s="129" t="s">
        <v>312</v>
      </c>
      <c r="G16" s="142" t="s">
        <v>313</v>
      </c>
      <c r="H16" s="143" t="s">
        <v>314</v>
      </c>
      <c r="I16" s="129" t="s">
        <v>147</v>
      </c>
    </row>
    <row r="17" spans="1:9" s="130" customFormat="1" ht="45" x14ac:dyDescent="0.25">
      <c r="A17" s="144">
        <v>2</v>
      </c>
      <c r="B17" s="145" t="s">
        <v>315</v>
      </c>
      <c r="C17" s="127" t="s">
        <v>297</v>
      </c>
      <c r="D17" s="128">
        <v>3</v>
      </c>
      <c r="E17" s="129">
        <v>3</v>
      </c>
      <c r="F17" s="129" t="s">
        <v>312</v>
      </c>
      <c r="G17" s="142" t="s">
        <v>313</v>
      </c>
      <c r="H17" s="143" t="s">
        <v>314</v>
      </c>
      <c r="I17" s="142" t="s">
        <v>316</v>
      </c>
    </row>
    <row r="18" spans="1:9" s="130" customFormat="1" ht="30" x14ac:dyDescent="0.25">
      <c r="A18" s="144">
        <v>3</v>
      </c>
      <c r="B18" s="145" t="s">
        <v>317</v>
      </c>
      <c r="C18" s="127" t="s">
        <v>297</v>
      </c>
      <c r="D18" s="128">
        <v>1</v>
      </c>
      <c r="E18" s="129">
        <v>1</v>
      </c>
      <c r="F18" s="129" t="s">
        <v>312</v>
      </c>
      <c r="G18" s="142" t="s">
        <v>313</v>
      </c>
      <c r="H18" s="143" t="s">
        <v>314</v>
      </c>
      <c r="I18" s="142" t="s">
        <v>318</v>
      </c>
    </row>
    <row r="19" spans="1:9" s="130" customFormat="1" ht="30" x14ac:dyDescent="0.25">
      <c r="A19" s="146">
        <v>4</v>
      </c>
      <c r="B19" s="145" t="s">
        <v>319</v>
      </c>
      <c r="C19" s="127" t="s">
        <v>320</v>
      </c>
      <c r="D19" s="128">
        <v>1</v>
      </c>
      <c r="E19" s="129">
        <v>1</v>
      </c>
      <c r="F19" s="129" t="s">
        <v>312</v>
      </c>
      <c r="G19" s="142" t="s">
        <v>313</v>
      </c>
      <c r="H19" s="143" t="s">
        <v>314</v>
      </c>
      <c r="I19" s="142" t="s">
        <v>318</v>
      </c>
    </row>
    <row r="20" spans="1:9" s="130" customFormat="1" ht="30" x14ac:dyDescent="0.25">
      <c r="A20" s="146">
        <v>5</v>
      </c>
      <c r="B20" s="145" t="s">
        <v>321</v>
      </c>
      <c r="C20" s="127" t="s">
        <v>297</v>
      </c>
      <c r="D20" s="128">
        <v>1</v>
      </c>
      <c r="E20" s="129">
        <v>1</v>
      </c>
      <c r="F20" s="129" t="s">
        <v>312</v>
      </c>
      <c r="G20" s="142" t="s">
        <v>313</v>
      </c>
      <c r="H20" s="143" t="s">
        <v>314</v>
      </c>
      <c r="I20" s="142" t="s">
        <v>322</v>
      </c>
    </row>
    <row r="21" spans="1:9" s="130" customFormat="1" ht="30" x14ac:dyDescent="0.25">
      <c r="A21" s="125">
        <v>6</v>
      </c>
      <c r="B21" s="145" t="s">
        <v>323</v>
      </c>
      <c r="C21" s="127" t="s">
        <v>297</v>
      </c>
      <c r="D21" s="128">
        <v>1</v>
      </c>
      <c r="E21" s="129">
        <v>1</v>
      </c>
      <c r="F21" s="129" t="s">
        <v>312</v>
      </c>
      <c r="G21" s="142" t="s">
        <v>313</v>
      </c>
      <c r="H21" s="143" t="s">
        <v>314</v>
      </c>
      <c r="I21" s="142" t="s">
        <v>322</v>
      </c>
    </row>
    <row r="22" spans="1:9" s="130" customFormat="1" ht="45" x14ac:dyDescent="0.25">
      <c r="A22" s="144">
        <v>7</v>
      </c>
      <c r="B22" s="145" t="s">
        <v>324</v>
      </c>
      <c r="C22" s="127" t="s">
        <v>297</v>
      </c>
      <c r="D22" s="128">
        <v>2</v>
      </c>
      <c r="E22" s="129" t="s">
        <v>325</v>
      </c>
      <c r="F22" s="129" t="s">
        <v>312</v>
      </c>
      <c r="G22" s="142" t="s">
        <v>313</v>
      </c>
      <c r="H22" s="143" t="s">
        <v>314</v>
      </c>
      <c r="I22" s="142" t="s">
        <v>326</v>
      </c>
    </row>
    <row r="23" spans="1:9" s="130" customFormat="1" ht="75" x14ac:dyDescent="0.25">
      <c r="A23" s="141">
        <v>8</v>
      </c>
      <c r="B23" s="126" t="s">
        <v>327</v>
      </c>
      <c r="C23" s="127" t="s">
        <v>297</v>
      </c>
      <c r="D23" s="128">
        <v>1</v>
      </c>
      <c r="E23" s="129">
        <v>1</v>
      </c>
      <c r="F23" s="129" t="s">
        <v>312</v>
      </c>
      <c r="G23" s="142" t="s">
        <v>313</v>
      </c>
      <c r="H23" s="143" t="s">
        <v>314</v>
      </c>
      <c r="I23" s="142" t="s">
        <v>328</v>
      </c>
    </row>
    <row r="24" spans="1:9" s="130" customFormat="1" ht="30" x14ac:dyDescent="0.25">
      <c r="A24" s="144">
        <v>9</v>
      </c>
      <c r="B24" s="145" t="s">
        <v>329</v>
      </c>
      <c r="C24" s="127" t="s">
        <v>297</v>
      </c>
      <c r="D24" s="128">
        <v>1</v>
      </c>
      <c r="E24" s="129">
        <v>1</v>
      </c>
      <c r="F24" s="129" t="s">
        <v>312</v>
      </c>
      <c r="G24" s="142" t="s">
        <v>313</v>
      </c>
      <c r="H24" s="143" t="s">
        <v>314</v>
      </c>
      <c r="I24" s="142" t="s">
        <v>330</v>
      </c>
    </row>
    <row r="25" spans="1:9" s="130" customFormat="1" ht="75" x14ac:dyDescent="0.25">
      <c r="A25" s="146">
        <v>10</v>
      </c>
      <c r="B25" s="145" t="s">
        <v>331</v>
      </c>
      <c r="C25" s="127" t="s">
        <v>297</v>
      </c>
      <c r="D25" s="128">
        <v>1</v>
      </c>
      <c r="E25" s="129">
        <v>1</v>
      </c>
      <c r="F25" s="129" t="s">
        <v>312</v>
      </c>
      <c r="G25" s="142" t="s">
        <v>313</v>
      </c>
      <c r="H25" s="143" t="s">
        <v>314</v>
      </c>
      <c r="I25" s="147" t="s">
        <v>332</v>
      </c>
    </row>
  </sheetData>
  <mergeCells count="2">
    <mergeCell ref="D4:I4"/>
    <mergeCell ref="A15:I1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zoomScaleNormal="100" workbookViewId="0">
      <selection activeCell="D54" sqref="D54"/>
    </sheetView>
  </sheetViews>
  <sheetFormatPr defaultColWidth="9.140625" defaultRowHeight="14.25" customHeight="1" x14ac:dyDescent="0.2"/>
  <cols>
    <col min="1" max="1" width="8.140625" style="183" customWidth="1"/>
    <col min="2" max="2" width="42" style="183" customWidth="1"/>
    <col min="3" max="3" width="10.140625" style="183" bestFit="1" customWidth="1"/>
    <col min="4" max="4" width="10.85546875" style="184" customWidth="1"/>
    <col min="5" max="5" width="29" style="183" customWidth="1"/>
    <col min="6" max="6" width="47.140625" style="183" customWidth="1"/>
    <col min="7" max="7" width="23.85546875" style="183" customWidth="1"/>
    <col min="8" max="16384" width="9.140625" style="183"/>
  </cols>
  <sheetData>
    <row r="1" spans="1:7" s="150" customFormat="1" ht="15" x14ac:dyDescent="0.25">
      <c r="A1" s="148" t="s">
        <v>269</v>
      </c>
      <c r="B1" s="148"/>
      <c r="C1" s="149" t="s">
        <v>186</v>
      </c>
      <c r="D1" s="148"/>
      <c r="E1" s="148"/>
      <c r="F1" s="148"/>
    </row>
    <row r="2" spans="1:7" s="150" customFormat="1" ht="15" x14ac:dyDescent="0.25">
      <c r="A2" s="148" t="s">
        <v>270</v>
      </c>
      <c r="B2" s="148"/>
      <c r="C2" s="149">
        <v>1</v>
      </c>
      <c r="D2" s="148"/>
      <c r="E2" s="148"/>
      <c r="F2" s="148"/>
    </row>
    <row r="3" spans="1:7" s="150" customFormat="1" ht="15" x14ac:dyDescent="0.25">
      <c r="A3" s="148"/>
      <c r="B3" s="148"/>
      <c r="C3" s="149"/>
      <c r="D3" s="148"/>
      <c r="E3" s="148"/>
      <c r="F3" s="148"/>
    </row>
    <row r="4" spans="1:7" s="150" customFormat="1" ht="15" x14ac:dyDescent="0.25">
      <c r="A4" s="148" t="s">
        <v>271</v>
      </c>
      <c r="B4" s="148"/>
      <c r="C4" s="643" t="s">
        <v>272</v>
      </c>
      <c r="D4" s="643"/>
      <c r="E4" s="643"/>
      <c r="F4" s="643"/>
    </row>
    <row r="5" spans="1:7" s="150" customFormat="1" ht="15" x14ac:dyDescent="0.25">
      <c r="A5" s="148" t="s">
        <v>273</v>
      </c>
      <c r="B5" s="148"/>
      <c r="C5" s="151" t="s">
        <v>272</v>
      </c>
      <c r="D5" s="148"/>
      <c r="E5" s="148"/>
      <c r="F5" s="148"/>
    </row>
    <row r="6" spans="1:7" s="150" customFormat="1" ht="15" x14ac:dyDescent="0.25">
      <c r="A6" s="148" t="s">
        <v>274</v>
      </c>
      <c r="B6" s="148"/>
      <c r="C6" s="152" t="s">
        <v>333</v>
      </c>
      <c r="D6" s="148"/>
      <c r="E6" s="148"/>
      <c r="F6" s="148"/>
    </row>
    <row r="7" spans="1:7" s="150" customFormat="1" ht="15" x14ac:dyDescent="0.25">
      <c r="A7" s="148" t="s">
        <v>69</v>
      </c>
      <c r="B7" s="148"/>
      <c r="C7" s="153" t="s">
        <v>334</v>
      </c>
      <c r="D7" s="148"/>
      <c r="E7" s="148"/>
      <c r="F7" s="148"/>
    </row>
    <row r="8" spans="1:7" s="150" customFormat="1" ht="15" x14ac:dyDescent="0.25">
      <c r="A8" s="148" t="s">
        <v>278</v>
      </c>
      <c r="B8" s="148"/>
      <c r="C8" s="154">
        <v>46164</v>
      </c>
      <c r="D8" s="148"/>
      <c r="E8" s="148"/>
      <c r="F8" s="148"/>
    </row>
    <row r="9" spans="1:7" s="150" customFormat="1" ht="15" x14ac:dyDescent="0.25">
      <c r="A9" s="148"/>
      <c r="B9" s="148"/>
      <c r="C9" s="149"/>
      <c r="D9" s="148"/>
      <c r="E9" s="148"/>
      <c r="F9" s="148"/>
    </row>
    <row r="10" spans="1:7" s="150" customFormat="1" ht="15" x14ac:dyDescent="0.25">
      <c r="A10" s="148" t="s">
        <v>279</v>
      </c>
      <c r="B10" s="148"/>
      <c r="C10" s="149" t="s">
        <v>280</v>
      </c>
      <c r="D10" s="148"/>
      <c r="E10" s="148"/>
      <c r="F10" s="148"/>
    </row>
    <row r="11" spans="1:7" s="150" customFormat="1" ht="15" x14ac:dyDescent="0.25">
      <c r="A11" s="148" t="s">
        <v>281</v>
      </c>
      <c r="B11" s="148"/>
      <c r="C11" s="149" t="s">
        <v>282</v>
      </c>
      <c r="D11" s="148"/>
      <c r="E11" s="148"/>
      <c r="F11" s="148"/>
    </row>
    <row r="12" spans="1:7" s="150" customFormat="1" ht="12" x14ac:dyDescent="0.2">
      <c r="C12" s="155"/>
    </row>
    <row r="13" spans="1:7" s="150" customFormat="1" ht="105" customHeight="1" x14ac:dyDescent="0.2">
      <c r="A13" s="156" t="s">
        <v>231</v>
      </c>
      <c r="B13" s="156" t="s">
        <v>283</v>
      </c>
      <c r="C13" s="156" t="s">
        <v>284</v>
      </c>
      <c r="D13" s="157" t="s">
        <v>285</v>
      </c>
      <c r="E13" s="156" t="s">
        <v>286</v>
      </c>
      <c r="F13" s="156" t="s">
        <v>307</v>
      </c>
      <c r="G13" s="156" t="s">
        <v>335</v>
      </c>
    </row>
    <row r="14" spans="1:7" s="150" customFormat="1" ht="12" x14ac:dyDescent="0.2">
      <c r="A14" s="158">
        <v>1</v>
      </c>
      <c r="B14" s="158">
        <v>2</v>
      </c>
      <c r="C14" s="159">
        <v>3</v>
      </c>
      <c r="D14" s="159">
        <v>4</v>
      </c>
      <c r="E14" s="158">
        <v>5</v>
      </c>
      <c r="F14" s="158">
        <v>6</v>
      </c>
      <c r="G14" s="158">
        <v>7</v>
      </c>
    </row>
    <row r="15" spans="1:7" s="160" customFormat="1" ht="15" customHeight="1" x14ac:dyDescent="0.2">
      <c r="A15" s="644" t="s">
        <v>336</v>
      </c>
      <c r="B15" s="645"/>
      <c r="C15" s="645"/>
      <c r="D15" s="645"/>
      <c r="E15" s="645"/>
      <c r="F15" s="645"/>
      <c r="G15" s="645"/>
    </row>
    <row r="16" spans="1:7" s="167" customFormat="1" ht="32.25" customHeight="1" x14ac:dyDescent="0.25">
      <c r="A16" s="161">
        <v>1</v>
      </c>
      <c r="B16" s="162" t="s">
        <v>337</v>
      </c>
      <c r="C16" s="163" t="s">
        <v>297</v>
      </c>
      <c r="D16" s="164">
        <v>1</v>
      </c>
      <c r="E16" s="165">
        <v>1</v>
      </c>
      <c r="F16" s="166"/>
      <c r="G16" s="166"/>
    </row>
    <row r="17" spans="1:7" s="167" customFormat="1" ht="24" customHeight="1" x14ac:dyDescent="0.25">
      <c r="A17" s="161">
        <v>2</v>
      </c>
      <c r="B17" s="162" t="s">
        <v>338</v>
      </c>
      <c r="C17" s="163" t="s">
        <v>297</v>
      </c>
      <c r="D17" s="164">
        <v>1</v>
      </c>
      <c r="E17" s="165">
        <v>1</v>
      </c>
      <c r="F17" s="166"/>
      <c r="G17" s="166"/>
    </row>
    <row r="18" spans="1:7" s="167" customFormat="1" ht="26.25" customHeight="1" x14ac:dyDescent="0.25">
      <c r="A18" s="161">
        <v>3</v>
      </c>
      <c r="B18" s="162" t="s">
        <v>339</v>
      </c>
      <c r="C18" s="163" t="s">
        <v>297</v>
      </c>
      <c r="D18" s="164">
        <v>1</v>
      </c>
      <c r="E18" s="165">
        <v>1</v>
      </c>
      <c r="F18" s="166"/>
      <c r="G18" s="166"/>
    </row>
    <row r="19" spans="1:7" s="167" customFormat="1" ht="24" customHeight="1" x14ac:dyDescent="0.25">
      <c r="A19" s="161">
        <v>4</v>
      </c>
      <c r="B19" s="162" t="s">
        <v>340</v>
      </c>
      <c r="C19" s="163" t="s">
        <v>297</v>
      </c>
      <c r="D19" s="164">
        <v>1</v>
      </c>
      <c r="E19" s="165">
        <v>1</v>
      </c>
      <c r="F19" s="166"/>
      <c r="G19" s="166"/>
    </row>
    <row r="20" spans="1:7" s="160" customFormat="1" ht="33.75" x14ac:dyDescent="0.2">
      <c r="A20" s="163" t="s">
        <v>102</v>
      </c>
      <c r="B20" s="162" t="s">
        <v>341</v>
      </c>
      <c r="C20" s="163" t="s">
        <v>297</v>
      </c>
      <c r="D20" s="168">
        <v>1</v>
      </c>
      <c r="E20" s="169" t="s">
        <v>2</v>
      </c>
      <c r="F20" s="166"/>
      <c r="G20" s="166"/>
    </row>
    <row r="21" spans="1:7" s="160" customFormat="1" ht="22.5" x14ac:dyDescent="0.2">
      <c r="A21" s="163" t="s">
        <v>103</v>
      </c>
      <c r="B21" s="162" t="s">
        <v>342</v>
      </c>
      <c r="C21" s="163" t="s">
        <v>297</v>
      </c>
      <c r="D21" s="168">
        <v>1</v>
      </c>
      <c r="E21" s="169" t="s">
        <v>2</v>
      </c>
      <c r="F21" s="166"/>
      <c r="G21" s="166"/>
    </row>
    <row r="22" spans="1:7" s="167" customFormat="1" ht="22.5" x14ac:dyDescent="0.25">
      <c r="A22" s="163" t="s">
        <v>104</v>
      </c>
      <c r="B22" s="162" t="s">
        <v>343</v>
      </c>
      <c r="C22" s="163" t="s">
        <v>163</v>
      </c>
      <c r="D22" s="164">
        <v>78</v>
      </c>
      <c r="E22" s="165">
        <v>80</v>
      </c>
      <c r="F22" s="166"/>
      <c r="G22" s="166"/>
    </row>
    <row r="23" spans="1:7" s="167" customFormat="1" ht="22.5" x14ac:dyDescent="0.25">
      <c r="A23" s="163" t="s">
        <v>110</v>
      </c>
      <c r="B23" s="162" t="s">
        <v>344</v>
      </c>
      <c r="C23" s="163" t="s">
        <v>163</v>
      </c>
      <c r="D23" s="164">
        <v>78</v>
      </c>
      <c r="E23" s="165">
        <v>80</v>
      </c>
      <c r="F23" s="166"/>
      <c r="G23" s="166"/>
    </row>
    <row r="24" spans="1:7" s="160" customFormat="1" ht="15" customHeight="1" x14ac:dyDescent="0.2">
      <c r="A24" s="646" t="s">
        <v>345</v>
      </c>
      <c r="B24" s="646"/>
      <c r="C24" s="646"/>
      <c r="D24" s="646"/>
      <c r="E24" s="646"/>
      <c r="F24" s="646"/>
      <c r="G24" s="646"/>
    </row>
    <row r="25" spans="1:7" s="167" customFormat="1" ht="32.25" customHeight="1" x14ac:dyDescent="0.25">
      <c r="A25" s="161">
        <v>9</v>
      </c>
      <c r="B25" s="162" t="s">
        <v>346</v>
      </c>
      <c r="C25" s="163" t="s">
        <v>347</v>
      </c>
      <c r="D25" s="164">
        <v>90</v>
      </c>
      <c r="E25" s="165" t="s">
        <v>348</v>
      </c>
      <c r="F25" s="166"/>
      <c r="G25" s="166"/>
    </row>
    <row r="26" spans="1:7" s="167" customFormat="1" ht="36" customHeight="1" x14ac:dyDescent="0.25">
      <c r="A26" s="170">
        <v>10</v>
      </c>
      <c r="B26" s="171" t="s">
        <v>349</v>
      </c>
      <c r="C26" s="172" t="s">
        <v>347</v>
      </c>
      <c r="D26" s="173">
        <v>18</v>
      </c>
      <c r="E26" s="174" t="s">
        <v>350</v>
      </c>
      <c r="F26" s="175"/>
      <c r="G26" s="176"/>
    </row>
    <row r="27" spans="1:7" s="167" customFormat="1" ht="42" customHeight="1" x14ac:dyDescent="0.25">
      <c r="A27" s="177" t="s">
        <v>134</v>
      </c>
      <c r="B27" s="171" t="s">
        <v>351</v>
      </c>
      <c r="C27" s="172" t="s">
        <v>347</v>
      </c>
      <c r="D27" s="173">
        <v>18</v>
      </c>
      <c r="E27" s="174" t="s">
        <v>350</v>
      </c>
      <c r="F27" s="175"/>
      <c r="G27" s="176"/>
    </row>
    <row r="28" spans="1:7" s="167" customFormat="1" ht="36" customHeight="1" x14ac:dyDescent="0.25">
      <c r="A28" s="170">
        <v>12</v>
      </c>
      <c r="B28" s="171" t="s">
        <v>352</v>
      </c>
      <c r="C28" s="172" t="s">
        <v>347</v>
      </c>
      <c r="D28" s="173">
        <v>72</v>
      </c>
      <c r="E28" s="178">
        <v>72</v>
      </c>
      <c r="F28" s="175"/>
      <c r="G28" s="176"/>
    </row>
    <row r="29" spans="1:7" s="160" customFormat="1" ht="33.75" customHeight="1" x14ac:dyDescent="0.2">
      <c r="A29" s="170">
        <v>13</v>
      </c>
      <c r="B29" s="171" t="s">
        <v>353</v>
      </c>
      <c r="C29" s="179" t="s">
        <v>163</v>
      </c>
      <c r="D29" s="180">
        <v>210</v>
      </c>
      <c r="E29" s="169" t="s">
        <v>354</v>
      </c>
      <c r="F29" s="175"/>
      <c r="G29" s="176"/>
    </row>
    <row r="30" spans="1:7" s="160" customFormat="1" ht="11.25" x14ac:dyDescent="0.2">
      <c r="A30" s="161">
        <v>14</v>
      </c>
      <c r="B30" s="162" t="s">
        <v>355</v>
      </c>
      <c r="C30" s="163" t="s">
        <v>163</v>
      </c>
      <c r="D30" s="168">
        <v>210</v>
      </c>
      <c r="E30" s="169" t="s">
        <v>354</v>
      </c>
      <c r="F30" s="166"/>
      <c r="G30" s="166"/>
    </row>
    <row r="31" spans="1:7" s="167" customFormat="1" ht="15" x14ac:dyDescent="0.25">
      <c r="A31" s="161">
        <v>15</v>
      </c>
      <c r="B31" s="162"/>
      <c r="C31" s="163"/>
      <c r="D31" s="181"/>
      <c r="E31" s="182"/>
      <c r="F31" s="166"/>
      <c r="G31" s="166"/>
    </row>
    <row r="32" spans="1:7" s="167" customFormat="1" ht="15" x14ac:dyDescent="0.25">
      <c r="A32" s="161">
        <v>16</v>
      </c>
      <c r="B32" s="162"/>
      <c r="C32" s="163"/>
      <c r="D32" s="181"/>
      <c r="E32" s="182"/>
      <c r="F32" s="166"/>
      <c r="G32" s="166"/>
    </row>
  </sheetData>
  <mergeCells count="3">
    <mergeCell ref="C4:F4"/>
    <mergeCell ref="A15:G15"/>
    <mergeCell ref="A24:G24"/>
  </mergeCells>
  <pageMargins left="0.31496062874794001" right="0.31496062874794001" top="0.78740155696868896" bottom="0.31496062874794001" header="0.19685038924217199" footer="0.19685038924217199"/>
  <pageSetup paperSize="9" scale="46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17</vt:i4>
      </vt:variant>
    </vt:vector>
  </HeadingPairs>
  <TitlesOfParts>
    <vt:vector size="32" baseType="lpstr">
      <vt:lpstr>ПЗ</vt:lpstr>
      <vt:lpstr>Протокол НМЦК</vt:lpstr>
      <vt:lpstr>НМЦ</vt:lpstr>
      <vt:lpstr>ГПР</vt:lpstr>
      <vt:lpstr>НМЦК</vt:lpstr>
      <vt:lpstr>РД</vt:lpstr>
      <vt:lpstr>ВОР №1 ТХ</vt:lpstr>
      <vt:lpstr>ВОР №2 ПНР</vt:lpstr>
      <vt:lpstr>ВОР №3 ЭОМ</vt:lpstr>
      <vt:lpstr>ВОР №4 АС</vt:lpstr>
      <vt:lpstr>ЛСР №1 ТХ</vt:lpstr>
      <vt:lpstr>ЛСР №2 ПНР</vt:lpstr>
      <vt:lpstr>ЛСР №3 ЭОМ</vt:lpstr>
      <vt:lpstr>ЛСР №4 АС</vt:lpstr>
      <vt:lpstr>КА</vt:lpstr>
      <vt:lpstr>'ВОР №3 ЭОМ'!Заголовки_для_печати</vt:lpstr>
      <vt:lpstr>КА!Заголовки_для_печати</vt:lpstr>
      <vt:lpstr>'ЛСР №1 ТХ'!Заголовки_для_печати</vt:lpstr>
      <vt:lpstr>'ЛСР №2 ПНР'!Заголовки_для_печати</vt:lpstr>
      <vt:lpstr>'ЛСР №3 ЭОМ'!Заголовки_для_печати</vt:lpstr>
      <vt:lpstr>'ЛСР №4 АС'!Заголовки_для_печати</vt:lpstr>
      <vt:lpstr>'ВОР №4 АС'!Область_печати</vt:lpstr>
      <vt:lpstr>ГПР!Область_печати</vt:lpstr>
      <vt:lpstr>КА!Область_печати</vt:lpstr>
      <vt:lpstr>'ЛСР №1 ТХ'!Область_печати</vt:lpstr>
      <vt:lpstr>'ЛСР №2 ПНР'!Область_печати</vt:lpstr>
      <vt:lpstr>'ЛСР №3 ЭОМ'!Область_печати</vt:lpstr>
      <vt:lpstr>'ЛСР №4 АС'!Область_печати</vt:lpstr>
      <vt:lpstr>НМЦ!Область_печати</vt:lpstr>
      <vt:lpstr>НМЦК!Область_печати</vt:lpstr>
      <vt:lpstr>ПЗ!Область_печати</vt:lpstr>
      <vt:lpstr>'Протокол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Татаринов Александр Юрьевич</dc:creator>
  <cp:lastModifiedBy>Токарев Игорь Александрович</cp:lastModifiedBy>
  <cp:lastPrinted>2026-07-10T08:20:26Z</cp:lastPrinted>
  <dcterms:created xsi:type="dcterms:W3CDTF">2020-09-30T08:50:27Z</dcterms:created>
  <dcterms:modified xsi:type="dcterms:W3CDTF">2026-07-23T08:56:49Z</dcterms:modified>
</cp:coreProperties>
</file>