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РИ\Сметный\НМЦ\4. Мамисон\Благоустройство. Мамисон\4. Измененное ЗНП от 08.06.2023\"/>
    </mc:Choice>
  </mc:AlternateContent>
  <bookViews>
    <workbookView xWindow="0" yWindow="0" windowWidth="28800" windowHeight="12915" tabRatio="925" activeTab="3"/>
  </bookViews>
  <sheets>
    <sheet name="график" sheetId="23" r:id="rId1"/>
    <sheet name="Пояснительная" sheetId="17" r:id="rId2"/>
    <sheet name="Протокол" sheetId="18" r:id="rId3"/>
    <sheet name="НМЦ" sheetId="19" r:id="rId4"/>
    <sheet name="НМЦК" sheetId="20" r:id="rId5"/>
    <sheet name="Cводная смета ПИР" sheetId="14" r:id="rId6"/>
    <sheet name="Геодезия" sheetId="34" r:id="rId7"/>
    <sheet name="Геолог" sheetId="29" r:id="rId8"/>
    <sheet name="Экология" sheetId="33" r:id="rId9"/>
    <sheet name="Сели и лавины" sheetId="32" r:id="rId10"/>
    <sheet name="Гидромет" sheetId="30" r:id="rId11"/>
    <sheet name="ПД" sheetId="35" r:id="rId12"/>
    <sheet name="Концепция" sheetId="31" r:id="rId13"/>
    <sheet name="Экспертиза" sheetId="2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AUTOEXEC" localSheetId="5">#REF!</definedName>
    <definedName name="\AUTOEXEC">#REF!</definedName>
    <definedName name="\k" localSheetId="5">#REF!</definedName>
    <definedName name="\k">#REF!</definedName>
    <definedName name="\m" localSheetId="5">#REF!</definedName>
    <definedName name="\m">#REF!</definedName>
    <definedName name="\s" localSheetId="5">#REF!</definedName>
    <definedName name="\s">#REF!</definedName>
    <definedName name="\z" localSheetId="5">#REF!</definedName>
    <definedName name="\z">#REF!</definedName>
    <definedName name="_a2" localSheetId="5">#REF!</definedName>
    <definedName name="_a2">#REF!</definedName>
    <definedName name="_AUTOEXEC" localSheetId="5">#REF!</definedName>
    <definedName name="_AUTOEXEC">#REF!</definedName>
    <definedName name="_AUTOEXEC_1" localSheetId="5">#REF!</definedName>
    <definedName name="_AUTOEXEC_1">#REF!</definedName>
    <definedName name="_AUTOEXEC_1_1" localSheetId="5">[1]Смета!#REF!</definedName>
    <definedName name="_AUTOEXEC_1_1">[1]Смета!#REF!</definedName>
    <definedName name="_AUTOEXEC_2" localSheetId="5">#REF!</definedName>
    <definedName name="_AUTOEXEC_2">#REF!</definedName>
    <definedName name="_inf2007" localSheetId="5">#REF!</definedName>
    <definedName name="_inf2007">#REF!</definedName>
    <definedName name="_inf2008" localSheetId="5">#REF!</definedName>
    <definedName name="_inf2008">#REF!</definedName>
    <definedName name="_inf2009" localSheetId="5">#REF!</definedName>
    <definedName name="_inf2009">#REF!</definedName>
    <definedName name="_inf2010" localSheetId="5">#REF!</definedName>
    <definedName name="_inf2010">#REF!</definedName>
    <definedName name="_inf2011" localSheetId="5">#REF!</definedName>
    <definedName name="_inf2011">#REF!</definedName>
    <definedName name="_inf2012" localSheetId="5">#REF!</definedName>
    <definedName name="_inf2012">#REF!</definedName>
    <definedName name="_inf2013" localSheetId="5">#REF!</definedName>
    <definedName name="_inf2013">#REF!</definedName>
    <definedName name="_inf2014" localSheetId="5">#REF!</definedName>
    <definedName name="_inf2014">#REF!</definedName>
    <definedName name="_inf2015" localSheetId="5">#REF!</definedName>
    <definedName name="_inf2015">#REF!</definedName>
    <definedName name="_k" localSheetId="5">#REF!</definedName>
    <definedName name="_k">#REF!</definedName>
    <definedName name="_k_1" localSheetId="5">#REF!</definedName>
    <definedName name="_k_1">#REF!</definedName>
    <definedName name="_k_1_1" localSheetId="5">[1]Смета!#REF!</definedName>
    <definedName name="_k_1_1">[1]Смета!#REF!</definedName>
    <definedName name="_k_2" localSheetId="5">#REF!</definedName>
    <definedName name="_k_2">#REF!</definedName>
    <definedName name="_m" localSheetId="5">#REF!</definedName>
    <definedName name="_m">#REF!</definedName>
    <definedName name="_m_1" localSheetId="5">#REF!</definedName>
    <definedName name="_m_1">#REF!</definedName>
    <definedName name="_m_1_1" localSheetId="5">[1]Смета!#REF!</definedName>
    <definedName name="_m_1_1">[1]Смета!#REF!</definedName>
    <definedName name="_m_2" localSheetId="5">#REF!</definedName>
    <definedName name="_m_2">#REF!</definedName>
    <definedName name="_s" localSheetId="5">#REF!</definedName>
    <definedName name="_s">#REF!</definedName>
    <definedName name="_s_1" localSheetId="5">#REF!</definedName>
    <definedName name="_s_1">#REF!</definedName>
    <definedName name="_s_1_1" localSheetId="5">[1]Смета!#REF!</definedName>
    <definedName name="_s_1_1">[1]Смета!#REF!</definedName>
    <definedName name="_s_2" localSheetId="5">#REF!</definedName>
    <definedName name="_s_2">#REF!</definedName>
    <definedName name="_z" localSheetId="5">#REF!</definedName>
    <definedName name="_z">#REF!</definedName>
    <definedName name="_z_1" localSheetId="5">#REF!</definedName>
    <definedName name="_z_1">#REF!</definedName>
    <definedName name="_z_1_1" localSheetId="5">[1]Смета!#REF!</definedName>
    <definedName name="_z_1_1">[1]Смета!#REF!</definedName>
    <definedName name="_z_2" localSheetId="5">#REF!</definedName>
    <definedName name="_z_2">#REF!</definedName>
    <definedName name="a" localSheetId="5" hidden="1">{#N/A,#N/A,TRUE,"Смета на пасс. обор. №1"}</definedName>
    <definedName name="a" hidden="1">{#N/A,#N/A,TRUE,"Смета на пасс. обор. №1"}</definedName>
    <definedName name="a_1" localSheetId="5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5">#REF!</definedName>
    <definedName name="as">#REF!</definedName>
    <definedName name="asd" localSheetId="5">#REF!</definedName>
    <definedName name="asd">#REF!</definedName>
    <definedName name="ave_height" localSheetId="5">#REF!</definedName>
    <definedName name="ave_height">#REF!</definedName>
    <definedName name="ave_hight" localSheetId="5">#REF!</definedName>
    <definedName name="ave_hight">#REF!</definedName>
    <definedName name="b" localSheetId="5" hidden="1">{#N/A,#N/A,TRUE,"Смета на пасс. обор. №1"}</definedName>
    <definedName name="b" hidden="1">{#N/A,#N/A,TRUE,"Смета на пасс. обор. №1"}</definedName>
    <definedName name="b_1" localSheetId="5" hidden="1">{#N/A,#N/A,TRUE,"Смета на пасс. обор. №1"}</definedName>
    <definedName name="b_1" hidden="1">{#N/A,#N/A,TRUE,"Смета на пасс. обор. №1"}</definedName>
    <definedName name="ba" localSheetId="5" hidden="1">{#N/A,#N/A,TRUE,"Смета на пасс. обор. №1"}</definedName>
    <definedName name="ba" hidden="1">{#N/A,#N/A,TRUE,"Смета на пасс. обор. №1"}</definedName>
    <definedName name="ba_1" localSheetId="5" hidden="1">{#N/A,#N/A,TRUE,"Смета на пасс. обор. №1"}</definedName>
    <definedName name="ba_1" hidden="1">{#N/A,#N/A,TRUE,"Смета на пасс. обор. №1"}</definedName>
    <definedName name="bjbkl" localSheetId="5">[2]топография!#REF!</definedName>
    <definedName name="bjbkl">[2]топография!#REF!</definedName>
    <definedName name="ccc" localSheetId="5" hidden="1">{#N/A,#N/A,TRUE,"Смета на пасс. обор. №1"}</definedName>
    <definedName name="ccc" hidden="1">{#N/A,#N/A,TRUE,"Смета на пасс. обор. №1"}</definedName>
    <definedName name="ccc_1" localSheetId="5" hidden="1">{#N/A,#N/A,TRUE,"Смета на пасс. обор. №1"}</definedName>
    <definedName name="ccc_1" hidden="1">{#N/A,#N/A,TRUE,"Смета на пасс. обор. №1"}</definedName>
    <definedName name="ColLastYearFB">[3]ФедД!$AH$17</definedName>
    <definedName name="ColLastYearFB1">[4]Управление!$AF$17</definedName>
    <definedName name="ColThisYearFB">[3]ФедД!$AG$17</definedName>
    <definedName name="Currency_Risk_Factor">1.05</definedName>
    <definedName name="Dc" localSheetId="5">[5]Lucent!#REF!</definedName>
    <definedName name="Dc">[5]Lucent!#REF!</definedName>
    <definedName name="dck" localSheetId="5">[6]топография!#REF!</definedName>
    <definedName name="dck">[6]топография!#REF!</definedName>
    <definedName name="dck_1" localSheetId="5">[2]топография!#REF!</definedName>
    <definedName name="dck_1">[2]топография!#REF!</definedName>
    <definedName name="ddduy" localSheetId="5">#REF!</definedName>
    <definedName name="ddduy">#REF!</definedName>
    <definedName name="Delivery">1.15</definedName>
    <definedName name="df" localSheetId="5">#REF!</definedName>
    <definedName name="df">#REF!</definedName>
    <definedName name="Disc_Tbl" localSheetId="5">#REF!</definedName>
    <definedName name="Disc_Tbl">#REF!</definedName>
    <definedName name="Dl" localSheetId="5">[5]Lucent!#REF!</definedName>
    <definedName name="Dl">[5]Lucent!#REF!</definedName>
    <definedName name="Dsc_Vector" localSheetId="5">#REF!</definedName>
    <definedName name="Dsc_Vector">#REF!</definedName>
    <definedName name="e" localSheetId="5" hidden="1">{#N/A,#N/A,TRUE,"Смета на пасс. обор. №1"}</definedName>
    <definedName name="e" hidden="1">{#N/A,#N/A,TRUE,"Смета на пасс. обор. №1"}</definedName>
    <definedName name="e_1" localSheetId="5" hidden="1">{#N/A,#N/A,TRUE,"Смета на пасс. обор. №1"}</definedName>
    <definedName name="e_1" hidden="1">{#N/A,#N/A,TRUE,"Смета на пасс. обор. №1"}</definedName>
    <definedName name="EQUIP" localSheetId="5">[7]Спецификация!#REF!</definedName>
    <definedName name="EQUIP">[7]Спецификация!#REF!</definedName>
    <definedName name="ert" localSheetId="5">#REF!</definedName>
    <definedName name="ert">#REF!</definedName>
    <definedName name="Excel_BuiltIn_Print_Area" localSheetId="5">#REF!</definedName>
    <definedName name="Excel_BuiltIn_Print_Area">#REF!</definedName>
    <definedName name="Excel_BuiltIn_Print_Area_1" localSheetId="5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5">#REF!</definedName>
    <definedName name="Excel_BuiltIn_Print_Area_5">#REF!</definedName>
    <definedName name="Excel_BuiltIn_Print_Area_7">"$#ССЫЛ!.$A$2:$E$5"</definedName>
    <definedName name="Excel_BuiltIn_Print_Titles" localSheetId="5">#REF!</definedName>
    <definedName name="Excel_BuiltIn_Print_Titles">#REF!</definedName>
    <definedName name="Excel_BuiltIn_Print_Titles_1" localSheetId="5">#REF!</definedName>
    <definedName name="Excel_BuiltIn_Print_Titles_1">#REF!</definedName>
    <definedName name="Excel_BuiltIn_Print_Titles_2" localSheetId="5">#REF!</definedName>
    <definedName name="Excel_BuiltIn_Print_Titles_2">#REF!</definedName>
    <definedName name="Excel_BuiltIn_Print_Titles_3" localSheetId="5">#REF!</definedName>
    <definedName name="Excel_BuiltIn_Print_Titles_3">#REF!</definedName>
    <definedName name="fg" localSheetId="5">#REF!</definedName>
    <definedName name="fg">#REF!</definedName>
    <definedName name="fl" localSheetId="5">[5]Lucent!#REF!</definedName>
    <definedName name="fl">[5]Lucent!#REF!</definedName>
    <definedName name="Grp_Vector" localSheetId="5">#REF!</definedName>
    <definedName name="Grp_Vector">#REF!</definedName>
    <definedName name="Importation_Cost" localSheetId="5">#REF!</definedName>
    <definedName name="Importation_Cost">#REF!</definedName>
    <definedName name="Itog" localSheetId="5">#REF!</definedName>
    <definedName name="Itog">#REF!</definedName>
    <definedName name="Itog_1" localSheetId="5">#REF!</definedName>
    <definedName name="Itog_1">#REF!</definedName>
    <definedName name="j" localSheetId="5" hidden="1">{#N/A,#N/A,TRUE,"Смета на пасс. обор. №1"}</definedName>
    <definedName name="j" hidden="1">{#N/A,#N/A,TRUE,"Смета на пасс. обор. №1"}</definedName>
    <definedName name="j_1" localSheetId="5" hidden="1">{#N/A,#N/A,TRUE,"Смета на пасс. обор. №1"}</definedName>
    <definedName name="j_1" hidden="1">{#N/A,#N/A,TRUE,"Смета на пасс. обор. №1"}</definedName>
    <definedName name="kkkkk" localSheetId="5">#REF!</definedName>
    <definedName name="kkkkk">#REF!</definedName>
    <definedName name="Koeffcb" localSheetId="5">#REF!</definedName>
    <definedName name="Koeffcb">#REF!</definedName>
    <definedName name="KPlan" localSheetId="5">#REF!</definedName>
    <definedName name="KPlan">#REF!</definedName>
    <definedName name="lp">[8]Panduit!$E$4</definedName>
    <definedName name="m" localSheetId="5">[9]Microsoft!#REF!</definedName>
    <definedName name="m">[9]Microsoft!#REF!</definedName>
    <definedName name="MATER" localSheetId="5">[7]Спецификация!#REF!</definedName>
    <definedName name="MATER">[7]Спецификация!#REF!</definedName>
    <definedName name="mm" localSheetId="5">[9]Microsoft!#REF!</definedName>
    <definedName name="mm">[9]Microsoft!#REF!</definedName>
    <definedName name="mmm" localSheetId="5">[9]Microsoft!#REF!</definedName>
    <definedName name="mmm">[9]Microsoft!#REF!</definedName>
    <definedName name="n_1" localSheetId="5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5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5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5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5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5">IF('Cводная смета ПИР'!n_3=1,'Cводная смета ПИР'!n_2,'Cводная смета ПИР'!n_3&amp;'Cводная смета ПИР'!n_1)</definedName>
    <definedName name="n0x">IF(n_3=1,n_2,n_3&amp;n_1)</definedName>
    <definedName name="n1x" localSheetId="5">IF('Cводная смета ПИР'!n_3=1,'Cводная смета ПИР'!n_2,'Cводная смета ПИР'!n_3&amp;'Cводная смета ПИР'!n_5)</definedName>
    <definedName name="n1x">IF(n_3=1,n_2,n_3&amp;n_5)</definedName>
    <definedName name="name" localSheetId="5">#REF!</definedName>
    <definedName name="name">#REF!</definedName>
    <definedName name="p" localSheetId="5" hidden="1">{#N/A,#N/A,TRUE,"Смета на пасс. обор. №1"}</definedName>
    <definedName name="p" hidden="1">{#N/A,#N/A,TRUE,"Смета на пасс. обор. №1"}</definedName>
    <definedName name="p_1" localSheetId="5" hidden="1">{#N/A,#N/A,TRUE,"Смета на пасс. обор. №1"}</definedName>
    <definedName name="p_1" hidden="1">{#N/A,#N/A,TRUE,"Смета на пасс. обор. №1"}</definedName>
    <definedName name="PeriodLastYearName">[3]ФедД!$AH$20</definedName>
    <definedName name="PeriodThisYearName">[3]ФедД!$AG$20</definedName>
    <definedName name="ppp" localSheetId="5">#REF!</definedName>
    <definedName name="ppp">#REF!</definedName>
    <definedName name="pr" localSheetId="5">[7]Спецификация!#REF!</definedName>
    <definedName name="pr">[7]Спецификация!#REF!</definedName>
    <definedName name="Profit" localSheetId="5">[5]Lucent!#REF!</definedName>
    <definedName name="Profit">[5]Lucent!#REF!</definedName>
    <definedName name="profit2" localSheetId="5">[5]Lucent!#REF!</definedName>
    <definedName name="profit2">[5]Lucent!#REF!</definedName>
    <definedName name="ProfitLucent">1.65</definedName>
    <definedName name="PROJ" localSheetId="5">[7]Спецификация!#REF!</definedName>
    <definedName name="PROJ">[7]Спецификация!#REF!</definedName>
    <definedName name="q" localSheetId="5">#REF!</definedName>
    <definedName name="q">#REF!</definedName>
    <definedName name="qqq" localSheetId="5" hidden="1">{#N/A,#N/A,TRUE,"Смета на пасс. обор. №1"}</definedName>
    <definedName name="qqq" hidden="1">{#N/A,#N/A,TRUE,"Смета на пасс. обор. №1"}</definedName>
    <definedName name="qqq_1" localSheetId="5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5">#REF!</definedName>
    <definedName name="qwer">#REF!</definedName>
    <definedName name="R_Lst" localSheetId="5">#REF!</definedName>
    <definedName name="R_Lst">#REF!</definedName>
    <definedName name="R_Net" localSheetId="5">#REF!</definedName>
    <definedName name="R_Net">#REF!</definedName>
    <definedName name="Rate" localSheetId="5">#REF!</definedName>
    <definedName name="Rate">#REF!</definedName>
    <definedName name="Rit">[10]УКП!$H$3</definedName>
    <definedName name="rty" localSheetId="5">#REF!</definedName>
    <definedName name="rty">#REF!</definedName>
    <definedName name="sd" localSheetId="5">#REF!</definedName>
    <definedName name="sd">#REF!</definedName>
    <definedName name="short">[11]!short</definedName>
    <definedName name="SM" localSheetId="5">#REF!</definedName>
    <definedName name="SM">#REF!</definedName>
    <definedName name="SM_SM" localSheetId="5">#REF!</definedName>
    <definedName name="SM_SM">#REF!</definedName>
    <definedName name="SM_STO" localSheetId="5">#REF!</definedName>
    <definedName name="SM_STO">#REF!</definedName>
    <definedName name="SM_STO_1" localSheetId="5">'[12]СМЕТА проект'!#REF!</definedName>
    <definedName name="SM_STO_1">'[12]СМЕТА проект'!#REF!</definedName>
    <definedName name="SM_STO1" localSheetId="5">#REF!</definedName>
    <definedName name="SM_STO1">#REF!</definedName>
    <definedName name="SM_STO1_1" localSheetId="5">#REF!</definedName>
    <definedName name="SM_STO1_1">#REF!</definedName>
    <definedName name="SM_STO1_1_1" localSheetId="5">#REF!</definedName>
    <definedName name="SM_STO1_1_1">#REF!</definedName>
    <definedName name="SM_STO2" localSheetId="5">#REF!</definedName>
    <definedName name="SM_STO2">#REF!</definedName>
    <definedName name="SM_STO2_1" localSheetId="5">#REF!</definedName>
    <definedName name="SM_STO2_1">#REF!</definedName>
    <definedName name="SM_STO3" localSheetId="5">#REF!</definedName>
    <definedName name="SM_STO3">#REF!</definedName>
    <definedName name="SM_STO3_1" localSheetId="5">#REF!</definedName>
    <definedName name="SM_STO3_1">#REF!</definedName>
    <definedName name="Smmmmmmmmmmmmmmm" localSheetId="5">#REF!</definedName>
    <definedName name="Smmmmmmmmmmmmmmm">#REF!</definedName>
    <definedName name="SUM_" localSheetId="5">#REF!</definedName>
    <definedName name="SUM_">#REF!</definedName>
    <definedName name="SUM__1" localSheetId="5">#REF!</definedName>
    <definedName name="SUM__1">#REF!</definedName>
    <definedName name="SUM_1" localSheetId="5">#REF!</definedName>
    <definedName name="SUM_1">#REF!</definedName>
    <definedName name="SUM_1_1" localSheetId="5">#REF!</definedName>
    <definedName name="SUM_1_1">#REF!</definedName>
    <definedName name="SUM_1_1_1" localSheetId="5">#REF!</definedName>
    <definedName name="SUM_1_1_1">#REF!</definedName>
    <definedName name="sum_2" localSheetId="5">#REF!</definedName>
    <definedName name="sum_2">#REF!</definedName>
    <definedName name="SUM_3" localSheetId="5">#REF!</definedName>
    <definedName name="SUM_3">#REF!</definedName>
    <definedName name="SUM_3_1" localSheetId="5">#REF!</definedName>
    <definedName name="SUM_3_1">#REF!</definedName>
    <definedName name="sum_4" localSheetId="5">#REF!</definedName>
    <definedName name="sum_4">#REF!</definedName>
    <definedName name="SV" localSheetId="5">#REF!</definedName>
    <definedName name="SV">#REF!</definedName>
    <definedName name="SV_STO" localSheetId="5">#REF!</definedName>
    <definedName name="SV_STO">#REF!</definedName>
    <definedName name="Times" localSheetId="5">#REF!</definedName>
    <definedName name="Times">#REF!</definedName>
    <definedName name="Times_1" localSheetId="5">#REF!</definedName>
    <definedName name="Times_1">#REF!</definedName>
    <definedName name="Times_10" localSheetId="5">#REF!</definedName>
    <definedName name="Times_10">#REF!</definedName>
    <definedName name="Times_11" localSheetId="5">#REF!</definedName>
    <definedName name="Times_11">#REF!</definedName>
    <definedName name="Times_12" localSheetId="5">#REF!</definedName>
    <definedName name="Times_12">#REF!</definedName>
    <definedName name="Times_13" localSheetId="5">#REF!</definedName>
    <definedName name="Times_13">#REF!</definedName>
    <definedName name="Times_14" localSheetId="5">#REF!</definedName>
    <definedName name="Times_14">#REF!</definedName>
    <definedName name="Times_15" localSheetId="5">#REF!</definedName>
    <definedName name="Times_15">#REF!</definedName>
    <definedName name="Times_16" localSheetId="5">#REF!</definedName>
    <definedName name="Times_16">#REF!</definedName>
    <definedName name="Times_17" localSheetId="5">#REF!</definedName>
    <definedName name="Times_17">#REF!</definedName>
    <definedName name="Times_18" localSheetId="5">#REF!</definedName>
    <definedName name="Times_18">#REF!</definedName>
    <definedName name="Times_19" localSheetId="5">#REF!</definedName>
    <definedName name="Times_19">#REF!</definedName>
    <definedName name="Times_2" localSheetId="5">#REF!</definedName>
    <definedName name="Times_2">#REF!</definedName>
    <definedName name="Times_20" localSheetId="5">#REF!</definedName>
    <definedName name="Times_20">#REF!</definedName>
    <definedName name="Times_21" localSheetId="5">#REF!</definedName>
    <definedName name="Times_21">#REF!</definedName>
    <definedName name="Times_22" localSheetId="5">#REF!</definedName>
    <definedName name="Times_22">#REF!</definedName>
    <definedName name="Times_49" localSheetId="5">#REF!</definedName>
    <definedName name="Times_49">#REF!</definedName>
    <definedName name="Times_5" localSheetId="5">#REF!</definedName>
    <definedName name="Times_5">#REF!</definedName>
    <definedName name="Times_50" localSheetId="5">#REF!</definedName>
    <definedName name="Times_50">#REF!</definedName>
    <definedName name="Times_51" localSheetId="5">#REF!</definedName>
    <definedName name="Times_51">#REF!</definedName>
    <definedName name="Times_52" localSheetId="5">#REF!</definedName>
    <definedName name="Times_52">#REF!</definedName>
    <definedName name="Times_53" localSheetId="5">#REF!</definedName>
    <definedName name="Times_53">#REF!</definedName>
    <definedName name="Times_54" localSheetId="5">#REF!</definedName>
    <definedName name="Times_54">#REF!</definedName>
    <definedName name="Times_6" localSheetId="5">#REF!</definedName>
    <definedName name="Times_6">#REF!</definedName>
    <definedName name="Times_7" localSheetId="5">#REF!</definedName>
    <definedName name="Times_7">#REF!</definedName>
    <definedName name="Times_8" localSheetId="5">#REF!</definedName>
    <definedName name="Times_8">#REF!</definedName>
    <definedName name="Times_9" localSheetId="5">#REF!</definedName>
    <definedName name="Times_9">#REF!</definedName>
    <definedName name="title">'[13]Огл. Графиков'!$B$2:$B$31</definedName>
    <definedName name="tyu" localSheetId="5">#REF!</definedName>
    <definedName name="tyu">#REF!</definedName>
    <definedName name="U_Lst" localSheetId="5">#REF!</definedName>
    <definedName name="U_Lst">#REF!</definedName>
    <definedName name="U_Net" localSheetId="5">#REF!</definedName>
    <definedName name="U_Net">#REF!</definedName>
    <definedName name="usd" localSheetId="5">#REF!</definedName>
    <definedName name="usd">#REF!</definedName>
    <definedName name="vsego" localSheetId="5">#REF!</definedName>
    <definedName name="vsego">#REF!</definedName>
    <definedName name="w" localSheetId="5">#REF!</definedName>
    <definedName name="w">#REF!</definedName>
    <definedName name="we" localSheetId="5" hidden="1">{#N/A,#N/A,TRUE,"Смета на пасс. обор. №1"}</definedName>
    <definedName name="we" hidden="1">{#N/A,#N/A,TRUE,"Смета на пасс. обор. №1"}</definedName>
    <definedName name="we_1" localSheetId="5" hidden="1">{#N/A,#N/A,TRUE,"Смета на пасс. обор. №1"}</definedName>
    <definedName name="we_1" hidden="1">{#N/A,#N/A,TRUE,"Смета на пасс. обор. №1"}</definedName>
    <definedName name="wer" localSheetId="5">#REF!</definedName>
    <definedName name="wer">#REF!</definedName>
    <definedName name="WORK" localSheetId="5">[7]Спецификация!#REF!</definedName>
    <definedName name="WORK">[7]Спецификация!#REF!</definedName>
    <definedName name="wrn.1." localSheetId="5" hidden="1">{#N/A,#N/A,FALSE,"Шаблон_Спец1"}</definedName>
    <definedName name="wrn.1." hidden="1">{#N/A,#N/A,FALSE,"Шаблон_Спец1"}</definedName>
    <definedName name="wrn.sp2344." localSheetId="5" hidden="1">{#N/A,#N/A,TRUE,"Смета на пасс. обор. №1"}</definedName>
    <definedName name="wrn.sp2344." hidden="1">{#N/A,#N/A,TRUE,"Смета на пасс. обор. №1"}</definedName>
    <definedName name="wrn.sp2344._1" localSheetId="5" hidden="1">{#N/A,#N/A,TRUE,"Смета на пасс. обор. №1"}</definedName>
    <definedName name="wrn.sp2344._1" hidden="1">{#N/A,#N/A,TRUE,"Смета на пасс. обор. №1"}</definedName>
    <definedName name="wrn.sp2345" localSheetId="5" hidden="1">{#N/A,#N/A,TRUE,"Смета на пасс. обор. №1"}</definedName>
    <definedName name="wrn.sp2345" hidden="1">{#N/A,#N/A,TRUE,"Смета на пасс. обор. №1"}</definedName>
    <definedName name="wrn.sp2345_1" localSheetId="5" hidden="1">{#N/A,#N/A,TRUE,"Смета на пасс. обор. №1"}</definedName>
    <definedName name="wrn.sp2345_1" hidden="1">{#N/A,#N/A,TRUE,"Смета на пасс. обор. №1"}</definedName>
    <definedName name="ww" localSheetId="5">#REF!</definedName>
    <definedName name="ww">#REF!</definedName>
    <definedName name="yui" localSheetId="5">#REF!</definedName>
    <definedName name="yui">#REF!</definedName>
    <definedName name="ZAK1" localSheetId="5">#REF!</definedName>
    <definedName name="ZAK1">#REF!</definedName>
    <definedName name="ZAK1_1" localSheetId="5">#REF!</definedName>
    <definedName name="ZAK1_1">#REF!</definedName>
    <definedName name="ZAK2" localSheetId="5">#REF!</definedName>
    <definedName name="ZAK2">#REF!</definedName>
    <definedName name="ZAK2_1" localSheetId="5">#REF!</definedName>
    <definedName name="ZAK2_1">#REF!</definedName>
    <definedName name="zzzz" localSheetId="5">#REF!</definedName>
    <definedName name="zzzz">#REF!</definedName>
    <definedName name="а" localSheetId="5" hidden="1">{#N/A,#N/A,TRUE,"Смета на пасс. обор. №1"}</definedName>
    <definedName name="а" hidden="1">{#N/A,#N/A,TRUE,"Смета на пасс. обор. №1"}</definedName>
    <definedName name="а_1" localSheetId="5" hidden="1">{#N/A,#N/A,TRUE,"Смета на пасс. обор. №1"}</definedName>
    <definedName name="а_1" hidden="1">{#N/A,#N/A,TRUE,"Смета на пасс. обор. №1"}</definedName>
    <definedName name="а1" localSheetId="5">#REF!</definedName>
    <definedName name="а1">#REF!</definedName>
    <definedName name="А2" localSheetId="5">#REF!</definedName>
    <definedName name="А2">#REF!</definedName>
    <definedName name="а36" localSheetId="5">#REF!</definedName>
    <definedName name="а36">#REF!</definedName>
    <definedName name="а36_1" localSheetId="5">#REF!</definedName>
    <definedName name="а36_1">#REF!</definedName>
    <definedName name="аа" localSheetId="5">[6]топография!#REF!</definedName>
    <definedName name="аа">[6]топография!#REF!</definedName>
    <definedName name="ав" localSheetId="5">#REF!</definedName>
    <definedName name="ав">#REF!</definedName>
    <definedName name="ав_1" localSheetId="5">#REF!</definedName>
    <definedName name="ав_1">#REF!</definedName>
    <definedName name="авс" localSheetId="5">#REF!</definedName>
    <definedName name="авс">#REF!</definedName>
    <definedName name="автом" localSheetId="5">#REF!</definedName>
    <definedName name="автом">#REF!</definedName>
    <definedName name="Азб" localSheetId="5">#REF!</definedName>
    <definedName name="Азб">#REF!</definedName>
    <definedName name="АКСТ">'[14]Лист опроса'!$B$22</definedName>
    <definedName name="аолрмб">[15]Вспомогательный!$D$77</definedName>
    <definedName name="ап" localSheetId="5" hidden="1">{#N/A,#N/A,TRUE,"Смета на пасс. обор. №1"}</definedName>
    <definedName name="ап" hidden="1">{#N/A,#N/A,TRUE,"Смета на пасс. обор. №1"}</definedName>
    <definedName name="ап_1" localSheetId="5" hidden="1">{#N/A,#N/A,TRUE,"Смета на пасс. обор. №1"}</definedName>
    <definedName name="ап_1" hidden="1">{#N/A,#N/A,TRUE,"Смета на пасс. обор. №1"}</definedName>
    <definedName name="апр" localSheetId="5" hidden="1">{#N/A,#N/A,TRUE,"Смета на пасс. обор. №1"}</definedName>
    <definedName name="апр" hidden="1">{#N/A,#N/A,TRUE,"Смета на пасс. обор. №1"}</definedName>
    <definedName name="апр_1" localSheetId="5" hidden="1">{#N/A,#N/A,TRUE,"Смета на пасс. обор. №1"}</definedName>
    <definedName name="апр_1" hidden="1">{#N/A,#N/A,TRUE,"Смета на пасс. обор. №1"}</definedName>
    <definedName name="астр" localSheetId="5">#REF!</definedName>
    <definedName name="астр">#REF!</definedName>
    <definedName name="Астрахань" localSheetId="5">#REF!</definedName>
    <definedName name="Астрахань">#REF!</definedName>
    <definedName name="Астрахань_1" localSheetId="5">#REF!</definedName>
    <definedName name="Астрахань_1">#REF!</definedName>
    <definedName name="Астрахань_2" localSheetId="5">#REF!</definedName>
    <definedName name="Астрахань_2">#REF!</definedName>
    <definedName name="Астрахань_22" localSheetId="5">#REF!</definedName>
    <definedName name="Астрахань_22">#REF!</definedName>
    <definedName name="Астрахань_49" localSheetId="5">#REF!</definedName>
    <definedName name="Астрахань_49">#REF!</definedName>
    <definedName name="Астрахань_5" localSheetId="5">#REF!</definedName>
    <definedName name="Астрахань_5">#REF!</definedName>
    <definedName name="Астрахань_50" localSheetId="5">#REF!</definedName>
    <definedName name="Астрахань_50">#REF!</definedName>
    <definedName name="Астрахань_51" localSheetId="5">#REF!</definedName>
    <definedName name="Астрахань_51">#REF!</definedName>
    <definedName name="Астрахань_52" localSheetId="5">#REF!</definedName>
    <definedName name="Астрахань_52">#REF!</definedName>
    <definedName name="Астрахань_53" localSheetId="5">#REF!</definedName>
    <definedName name="Астрахань_53">#REF!</definedName>
    <definedName name="Астрахань_54" localSheetId="5">#REF!</definedName>
    <definedName name="Астрахань_54">#REF!</definedName>
    <definedName name="АСУТП2" localSheetId="5">#REF!</definedName>
    <definedName name="АСУТП2">#REF!</definedName>
    <definedName name="АСУТП2_1" localSheetId="5">#REF!</definedName>
    <definedName name="АСУТП2_1">#REF!</definedName>
    <definedName name="АСУТП2_2" localSheetId="5">#REF!</definedName>
    <definedName name="АСУТП2_2">#REF!</definedName>
    <definedName name="АСУТП2_22" localSheetId="5">#REF!</definedName>
    <definedName name="АСУТП2_22">#REF!</definedName>
    <definedName name="АСУТП2_49" localSheetId="5">#REF!</definedName>
    <definedName name="АСУТП2_49">#REF!</definedName>
    <definedName name="АСУТП2_5" localSheetId="5">#REF!</definedName>
    <definedName name="АСУТП2_5">#REF!</definedName>
    <definedName name="АСУТП2_50" localSheetId="5">#REF!</definedName>
    <definedName name="АСУТП2_50">#REF!</definedName>
    <definedName name="АСУТП2_51" localSheetId="5">#REF!</definedName>
    <definedName name="АСУТП2_51">#REF!</definedName>
    <definedName name="АСУТП2_52" localSheetId="5">#REF!</definedName>
    <definedName name="АСУТП2_52">#REF!</definedName>
    <definedName name="АСУТП2_53" localSheetId="5">#REF!</definedName>
    <definedName name="АСУТП2_53">#REF!</definedName>
    <definedName name="АСУТП2_54" localSheetId="5">#REF!</definedName>
    <definedName name="АСУТП2_54">#REF!</definedName>
    <definedName name="АСУТПАстрахань" localSheetId="5">#REF!</definedName>
    <definedName name="АСУТПАстрахань">#REF!</definedName>
    <definedName name="АСУТПАстрахань_1" localSheetId="5">#REF!</definedName>
    <definedName name="АСУТПАстрахань_1">#REF!</definedName>
    <definedName name="АСУТПАстрахань_2" localSheetId="5">#REF!</definedName>
    <definedName name="АСУТПАстрахань_2">#REF!</definedName>
    <definedName name="АСУТПАстрахань_22" localSheetId="5">#REF!</definedName>
    <definedName name="АСУТПАстрахань_22">#REF!</definedName>
    <definedName name="АСУТПАстрахань_49" localSheetId="5">#REF!</definedName>
    <definedName name="АСУТПАстрахань_49">#REF!</definedName>
    <definedName name="АСУТПАстрахань_5" localSheetId="5">#REF!</definedName>
    <definedName name="АСУТПАстрахань_5">#REF!</definedName>
    <definedName name="АСУТПАстрахань_50" localSheetId="5">#REF!</definedName>
    <definedName name="АСУТПАстрахань_50">#REF!</definedName>
    <definedName name="АСУТПАстрахань_51" localSheetId="5">#REF!</definedName>
    <definedName name="АСУТПАстрахань_51">#REF!</definedName>
    <definedName name="АСУТПАстрахань_52" localSheetId="5">#REF!</definedName>
    <definedName name="АСУТПАстрахань_52">#REF!</definedName>
    <definedName name="АСУТПАстрахань_53" localSheetId="5">#REF!</definedName>
    <definedName name="АСУТПАстрахань_53">#REF!</definedName>
    <definedName name="АСУТПАстрахань_54" localSheetId="5">#REF!</definedName>
    <definedName name="АСУТПАстрахань_54">#REF!</definedName>
    <definedName name="АСУТПН.Новгород" localSheetId="5">#REF!</definedName>
    <definedName name="АСУТПН.Новгород">#REF!</definedName>
    <definedName name="АСУТПН.Новгород_1" localSheetId="5">#REF!</definedName>
    <definedName name="АСУТПН.Новгород_1">#REF!</definedName>
    <definedName name="АСУТПН.Новгород_2" localSheetId="5">#REF!</definedName>
    <definedName name="АСУТПН.Новгород_2">#REF!</definedName>
    <definedName name="АСУТПН.Новгород_22" localSheetId="5">#REF!</definedName>
    <definedName name="АСУТПН.Новгород_22">#REF!</definedName>
    <definedName name="АСУТПН.Новгород_49" localSheetId="5">#REF!</definedName>
    <definedName name="АСУТПН.Новгород_49">#REF!</definedName>
    <definedName name="АСУТПН.Новгород_5" localSheetId="5">#REF!</definedName>
    <definedName name="АСУТПН.Новгород_5">#REF!</definedName>
    <definedName name="АСУТПН.Новгород_50" localSheetId="5">#REF!</definedName>
    <definedName name="АСУТПН.Новгород_50">#REF!</definedName>
    <definedName name="АСУТПН.Новгород_51" localSheetId="5">#REF!</definedName>
    <definedName name="АСУТПН.Новгород_51">#REF!</definedName>
    <definedName name="АСУТПН.Новгород_52" localSheetId="5">#REF!</definedName>
    <definedName name="АСУТПН.Новгород_52">#REF!</definedName>
    <definedName name="АСУТПН.Новгород_53" localSheetId="5">#REF!</definedName>
    <definedName name="АСУТПН.Новгород_53">#REF!</definedName>
    <definedName name="АСУТПН.Новгород_54" localSheetId="5">#REF!</definedName>
    <definedName name="АСУТПН.Новгород_54">#REF!</definedName>
    <definedName name="АСУТПСтаврополь" localSheetId="5">#REF!</definedName>
    <definedName name="АСУТПСтаврополь">#REF!</definedName>
    <definedName name="АСУТПСтаврополь_1" localSheetId="5">#REF!</definedName>
    <definedName name="АСУТПСтаврополь_1">#REF!</definedName>
    <definedName name="АСУТПСтаврополь_2" localSheetId="5">#REF!</definedName>
    <definedName name="АСУТПСтаврополь_2">#REF!</definedName>
    <definedName name="АСУТПСтаврополь_22" localSheetId="5">#REF!</definedName>
    <definedName name="АСУТПСтаврополь_22">#REF!</definedName>
    <definedName name="АСУТПСтаврополь_49" localSheetId="5">#REF!</definedName>
    <definedName name="АСУТПСтаврополь_49">#REF!</definedName>
    <definedName name="АСУТПСтаврополь_5" localSheetId="5">#REF!</definedName>
    <definedName name="АСУТПСтаврополь_5">#REF!</definedName>
    <definedName name="АСУТПСтаврополь_50" localSheetId="5">#REF!</definedName>
    <definedName name="АСУТПСтаврополь_50">#REF!</definedName>
    <definedName name="АСУТПСтаврополь_51" localSheetId="5">#REF!</definedName>
    <definedName name="АСУТПСтаврополь_51">#REF!</definedName>
    <definedName name="АСУТПСтаврополь_52" localSheetId="5">#REF!</definedName>
    <definedName name="АСУТПСтаврополь_52">#REF!</definedName>
    <definedName name="АСУТПСтаврополь_53" localSheetId="5">#REF!</definedName>
    <definedName name="АСУТПСтаврополь_53">#REF!</definedName>
    <definedName name="АСУТПСтаврополь_54" localSheetId="5">#REF!</definedName>
    <definedName name="АСУТПСтаврополь_54">#REF!</definedName>
    <definedName name="АФС" localSheetId="5">[2]топография!#REF!</definedName>
    <definedName name="АФС">[2]топография!#REF!</definedName>
    <definedName name="б" localSheetId="5" hidden="1">{#N/A,#N/A,TRUE,"Смета на пасс. обор. №1"}</definedName>
    <definedName name="б" hidden="1">{#N/A,#N/A,TRUE,"Смета на пасс. обор. №1"}</definedName>
    <definedName name="б_1" localSheetId="5" hidden="1">{#N/A,#N/A,TRUE,"Смета на пасс. обор. №1"}</definedName>
    <definedName name="б_1" hidden="1">{#N/A,#N/A,TRUE,"Смета на пасс. обор. №1"}</definedName>
    <definedName name="бабабла" localSheetId="5" hidden="1">{#N/A,#N/A,TRUE,"Смета на пасс. обор. №1"}</definedName>
    <definedName name="бабабла" hidden="1">{#N/A,#N/A,TRUE,"Смета на пасс. обор. №1"}</definedName>
    <definedName name="бабабла_1" localSheetId="5" hidden="1">{#N/A,#N/A,TRUE,"Смета на пасс. обор. №1"}</definedName>
    <definedName name="бабабла_1" hidden="1">{#N/A,#N/A,TRUE,"Смета на пасс. обор. №1"}</definedName>
    <definedName name="_xlnm.Database">'[16]ПС 110 кВ (доп)'!$B$1:$F$18</definedName>
    <definedName name="Бланк_сметы" localSheetId="5">#REF!</definedName>
    <definedName name="Бланк_сметы">#REF!</definedName>
    <definedName name="бол" localSheetId="5" hidden="1">{#N/A,#N/A,TRUE,"Смета на пасс. обор. №1"}</definedName>
    <definedName name="бол" hidden="1">{#N/A,#N/A,TRUE,"Смета на пасс. обор. №1"}</definedName>
    <definedName name="бол_1" localSheetId="5" hidden="1">{#N/A,#N/A,TRUE,"Смета на пасс. обор. №1"}</definedName>
    <definedName name="бол_1" hidden="1">{#N/A,#N/A,TRUE,"Смета на пасс. обор. №1"}</definedName>
    <definedName name="БСИР" localSheetId="5">#REF!</definedName>
    <definedName name="БСИР">#REF!</definedName>
    <definedName name="в" localSheetId="5" hidden="1">{#N/A,#N/A,TRUE,"Смета на пасс. обор. №1"}</definedName>
    <definedName name="в" hidden="1">{#N/A,#N/A,TRUE,"Смета на пасс. обор. №1"}</definedName>
    <definedName name="в_1" localSheetId="5" hidden="1">{#N/A,#N/A,TRUE,"Смета на пасс. обор. №1"}</definedName>
    <definedName name="в_1" hidden="1">{#N/A,#N/A,TRUE,"Смета на пасс. обор. №1"}</definedName>
    <definedName name="ва" localSheetId="5">#REF!</definedName>
    <definedName name="ва">#REF!</definedName>
    <definedName name="вап" localSheetId="5" hidden="1">{#N/A,#N/A,TRUE,"Смета на пасс. обор. №1"}</definedName>
    <definedName name="вап" hidden="1">{#N/A,#N/A,TRUE,"Смета на пасс. обор. №1"}</definedName>
    <definedName name="вап_1" localSheetId="5" hidden="1">{#N/A,#N/A,TRUE,"Смета на пасс. обор. №1"}</definedName>
    <definedName name="вап_1" hidden="1">{#N/A,#N/A,TRUE,"Смета на пасс. обор. №1"}</definedName>
    <definedName name="вапапо" localSheetId="5" hidden="1">{#N/A,#N/A,TRUE,"Смета на пасс. обор. №1"}</definedName>
    <definedName name="вапапо" hidden="1">{#N/A,#N/A,TRUE,"Смета на пасс. обор. №1"}</definedName>
    <definedName name="вапапо_1" localSheetId="5" hidden="1">{#N/A,#N/A,TRUE,"Смета на пасс. обор. №1"}</definedName>
    <definedName name="вапапо_1" hidden="1">{#N/A,#N/A,TRUE,"Смета на пасс. обор. №1"}</definedName>
    <definedName name="вв" localSheetId="5">[6]топография!#REF!</definedName>
    <definedName name="вв">[6]топография!#REF!</definedName>
    <definedName name="ввв" localSheetId="5">#REF!</definedName>
    <definedName name="ввв">#REF!</definedName>
    <definedName name="ввод" localSheetId="5">#REF!</definedName>
    <definedName name="ввод">#REF!</definedName>
    <definedName name="ввод_1" localSheetId="5">#REF!</definedName>
    <definedName name="ввод_1">#REF!</definedName>
    <definedName name="ввод_49" localSheetId="5">#REF!</definedName>
    <definedName name="ввод_49">#REF!</definedName>
    <definedName name="ввод_50" localSheetId="5">#REF!</definedName>
    <definedName name="ввод_50">#REF!</definedName>
    <definedName name="ввод_51" localSheetId="5">#REF!</definedName>
    <definedName name="ввод_51">#REF!</definedName>
    <definedName name="ввод_52" localSheetId="5">#REF!</definedName>
    <definedName name="ввод_52">#REF!</definedName>
    <definedName name="ввод_53" localSheetId="5">#REF!</definedName>
    <definedName name="ввод_53">#REF!</definedName>
    <definedName name="ввод_54" localSheetId="5">#REF!</definedName>
    <definedName name="ввод_54">#REF!</definedName>
    <definedName name="вика" localSheetId="5">#REF!</definedName>
    <definedName name="вика">#REF!</definedName>
    <definedName name="Внут_Т" localSheetId="5">#REF!</definedName>
    <definedName name="Внут_Т">#REF!</definedName>
    <definedName name="воп" localSheetId="5">[2]топография!#REF!</definedName>
    <definedName name="воп">[2]топография!#REF!</definedName>
    <definedName name="вравар" localSheetId="5">#REF!</definedName>
    <definedName name="вравар">#REF!</definedName>
    <definedName name="Времен">[17]Коэфф!$B$2</definedName>
    <definedName name="ВСЕГО" localSheetId="5">#REF!</definedName>
    <definedName name="ВСЕГО">#REF!</definedName>
    <definedName name="ВсегоРучБур">[18]СмРучБур!$J$40</definedName>
    <definedName name="ВсегоШурфов" localSheetId="5">#REF!</definedName>
    <definedName name="ВсегоШурфов">#REF!</definedName>
    <definedName name="Вспом" localSheetId="5">#REF!</definedName>
    <definedName name="Вспом">#REF!</definedName>
    <definedName name="Вторич" localSheetId="5">#REF!</definedName>
    <definedName name="Вторич">#REF!</definedName>
    <definedName name="ВЫЕЗД_всего">[19]РасчетКомандир1!$M$1:$M$65536</definedName>
    <definedName name="ВЫЕЗД_всего_1">[19]РасчетКомандир2!$O$1:$O$65536</definedName>
    <definedName name="ВЫЕЗД_период">[19]РасчетКомандир1!$E$1:$E$65536</definedName>
    <definedName name="ВЫЕЗД_период_1">[19]РасчетКомандир2!$E$1:$E$65536</definedName>
    <definedName name="Вып_ОФ_с_пц">[13]рабочий!$Y$202:$AP$224</definedName>
    <definedName name="Вып_с_новых_ОФ">[13]рабочий!$Y$277:$AP$299</definedName>
    <definedName name="Выход">[4]Управление!$AF$20</definedName>
    <definedName name="ггггггггггггггггггггггггггггггггггггггггггггггг" localSheetId="5">[2]топография!#REF!</definedName>
    <definedName name="ггггггггггггггггггггггггггггггггггггггггггггггг">[2]топография!#REF!</definedName>
    <definedName name="гелог" localSheetId="5">#REF!</definedName>
    <definedName name="гелог">#REF!</definedName>
    <definedName name="гео" localSheetId="5">#REF!</definedName>
    <definedName name="гео">#REF!</definedName>
    <definedName name="геодез1">[20]геолог!$L$81</definedName>
    <definedName name="геол" localSheetId="5">[21]Смета!#REF!</definedName>
    <definedName name="геол">[21]Смета!#REF!</definedName>
    <definedName name="геол.1" localSheetId="5">#REF!</definedName>
    <definedName name="геол.1">#REF!</definedName>
    <definedName name="геол_1" localSheetId="5">[22]Смета!#REF!</definedName>
    <definedName name="геол_1">[22]Смета!#REF!</definedName>
    <definedName name="геол_2" localSheetId="5">[23]Смета!#REF!</definedName>
    <definedName name="геол_2">[23]Смета!#REF!</definedName>
    <definedName name="Геол_Лазаревск" localSheetId="5">[2]топография!#REF!</definedName>
    <definedName name="Геол_Лазаревск">[2]топография!#REF!</definedName>
    <definedName name="геол1" localSheetId="5">#REF!</definedName>
    <definedName name="геол1">#REF!</definedName>
    <definedName name="геоф" localSheetId="5">#REF!</definedName>
    <definedName name="геоф">#REF!</definedName>
    <definedName name="Геофиз" localSheetId="5">#REF!</definedName>
    <definedName name="Геофиз">#REF!</definedName>
    <definedName name="геофизика" localSheetId="5">#REF!</definedName>
    <definedName name="геофизика">#REF!</definedName>
    <definedName name="гид" localSheetId="5">[24]Смета!#REF!</definedName>
    <definedName name="гид">[24]Смета!#REF!</definedName>
    <definedName name="гид_1" localSheetId="5">[25]Смета!#REF!</definedName>
    <definedName name="гид_1">[25]Смета!#REF!</definedName>
    <definedName name="гид_2" localSheetId="5">[26]Смета!#REF!</definedName>
    <definedName name="гид_2">[26]Смета!#REF!</definedName>
    <definedName name="Гидро" localSheetId="5">[2]топография!#REF!</definedName>
    <definedName name="Гидро">[2]топография!#REF!</definedName>
    <definedName name="гидро1" localSheetId="5">#REF!</definedName>
    <definedName name="гидро1">#REF!</definedName>
    <definedName name="гидро1_1" localSheetId="5">#REF!</definedName>
    <definedName name="гидро1_1">#REF!</definedName>
    <definedName name="гидрол" localSheetId="5">#REF!</definedName>
    <definedName name="гидрол">#REF!</definedName>
    <definedName name="Гидролог" localSheetId="5">#REF!</definedName>
    <definedName name="Гидролог">#REF!</definedName>
    <definedName name="гидролог_1" localSheetId="5">#REF!</definedName>
    <definedName name="гидролог_1">#REF!</definedName>
    <definedName name="Гидрология_7.03.08" localSheetId="5">[2]топография!#REF!</definedName>
    <definedName name="Гидрология_7.03.08">[2]топография!#REF!</definedName>
    <definedName name="ГИП" localSheetId="5">#REF!</definedName>
    <definedName name="ГИП">#REF!</definedName>
    <definedName name="ГИП_1" localSheetId="5">#REF!</definedName>
    <definedName name="ГИП_1">#REF!</definedName>
    <definedName name="год1" localSheetId="5">#REF!</definedName>
    <definedName name="год1">#REF!</definedName>
    <definedName name="город" localSheetId="5">#REF!</definedName>
    <definedName name="город">#REF!</definedName>
    <definedName name="город_49" localSheetId="5">#REF!</definedName>
    <definedName name="город_49">#REF!</definedName>
    <definedName name="город_50" localSheetId="5">#REF!</definedName>
    <definedName name="город_50">#REF!</definedName>
    <definedName name="город_51" localSheetId="5">#REF!</definedName>
    <definedName name="город_51">#REF!</definedName>
    <definedName name="город_52" localSheetId="5">#REF!</definedName>
    <definedName name="город_52">#REF!</definedName>
    <definedName name="город_53" localSheetId="5">#REF!</definedName>
    <definedName name="город_53">#REF!</definedName>
    <definedName name="город_54" localSheetId="5">#REF!</definedName>
    <definedName name="город_54">#REF!</definedName>
    <definedName name="График">"Диагр. 4"</definedName>
    <definedName name="ГРП" localSheetId="5">#REF!</definedName>
    <definedName name="ГРП">#REF!</definedName>
    <definedName name="ГРП1" localSheetId="5">#REF!</definedName>
    <definedName name="ГРП1">#REF!</definedName>
    <definedName name="гшшг">NA()</definedName>
    <definedName name="д1" localSheetId="5">#REF!</definedName>
    <definedName name="д1">#REF!</definedName>
    <definedName name="д10" localSheetId="5">#REF!</definedName>
    <definedName name="д10">#REF!</definedName>
    <definedName name="д2" localSheetId="5">#REF!</definedName>
    <definedName name="д2">#REF!</definedName>
    <definedName name="д3" localSheetId="5">#REF!</definedName>
    <definedName name="д3">#REF!</definedName>
    <definedName name="д4" localSheetId="5">#REF!</definedName>
    <definedName name="д4">#REF!</definedName>
    <definedName name="д5" localSheetId="5">#REF!</definedName>
    <definedName name="д5">#REF!</definedName>
    <definedName name="д6" localSheetId="5">#REF!</definedName>
    <definedName name="д6">#REF!</definedName>
    <definedName name="д7" localSheetId="5">#REF!</definedName>
    <definedName name="д7">#REF!</definedName>
    <definedName name="д8" localSheetId="5">#REF!</definedName>
    <definedName name="д8">#REF!</definedName>
    <definedName name="д9" localSheetId="5">#REF!</definedName>
    <definedName name="д9">#REF!</definedName>
    <definedName name="дд" localSheetId="5">[27]Смета!#REF!</definedName>
    <definedName name="дд">[27]Смета!#REF!</definedName>
    <definedName name="ддддд" localSheetId="5">#REF!</definedName>
    <definedName name="ддддд">#REF!</definedName>
    <definedName name="Дельта">[28]DATA!$B$4</definedName>
    <definedName name="Дефл_ц_пред_год">'[13]Текущие цены'!$AT$36:$BK$58</definedName>
    <definedName name="Дефлятор" localSheetId="5">#REF!</definedName>
    <definedName name="Дефлятор">#REF!</definedName>
    <definedName name="Дефлятор_1" localSheetId="5">#REF!</definedName>
    <definedName name="Дефлятор_1">#REF!</definedName>
    <definedName name="Дефлятор_годовой">'[13]Текущие цены'!$Y$4:$AP$27</definedName>
    <definedName name="Дефлятор_цепной">'[13]Текущие цены'!$Y$36:$AP$58</definedName>
    <definedName name="дж">[15]Вспомогательный!$D$36</definedName>
    <definedName name="дж1">[15]Вспомогательный!$D$38</definedName>
    <definedName name="джэ" localSheetId="5" hidden="1">{#N/A,#N/A,TRUE,"Смета на пасс. обор. №1"}</definedName>
    <definedName name="джэ" hidden="1">{#N/A,#N/A,TRUE,"Смета на пасс. обор. №1"}</definedName>
    <definedName name="джэ_1" localSheetId="5" hidden="1">{#N/A,#N/A,TRUE,"Смета на пасс. обор. №1"}</definedName>
    <definedName name="джэ_1" hidden="1">{#N/A,#N/A,TRUE,"Смета на пасс. обор. №1"}</definedName>
    <definedName name="дл" localSheetId="5">#REF!</definedName>
    <definedName name="дл">#REF!</definedName>
    <definedName name="дл_1" localSheetId="5">#REF!</definedName>
    <definedName name="дл_1">#REF!</definedName>
    <definedName name="дл_10" localSheetId="5">#REF!</definedName>
    <definedName name="дл_10">#REF!</definedName>
    <definedName name="дл_11" localSheetId="5">#REF!</definedName>
    <definedName name="дл_11">#REF!</definedName>
    <definedName name="дл_12" localSheetId="5">#REF!</definedName>
    <definedName name="дл_12">#REF!</definedName>
    <definedName name="дл_13" localSheetId="5">#REF!</definedName>
    <definedName name="дл_13">#REF!</definedName>
    <definedName name="дл_14" localSheetId="5">#REF!</definedName>
    <definedName name="дл_14">#REF!</definedName>
    <definedName name="дл_15" localSheetId="5">#REF!</definedName>
    <definedName name="дл_15">#REF!</definedName>
    <definedName name="дл_16" localSheetId="5">#REF!</definedName>
    <definedName name="дл_16">#REF!</definedName>
    <definedName name="дл_17" localSheetId="5">#REF!</definedName>
    <definedName name="дл_17">#REF!</definedName>
    <definedName name="дл_18" localSheetId="5">#REF!</definedName>
    <definedName name="дл_18">#REF!</definedName>
    <definedName name="дл_19" localSheetId="5">#REF!</definedName>
    <definedName name="дл_19">#REF!</definedName>
    <definedName name="дл_2" localSheetId="5">#REF!</definedName>
    <definedName name="дл_2">#REF!</definedName>
    <definedName name="дл_20" localSheetId="5">#REF!</definedName>
    <definedName name="дл_20">#REF!</definedName>
    <definedName name="дл_21" localSheetId="5">#REF!</definedName>
    <definedName name="дл_21">#REF!</definedName>
    <definedName name="дл_49" localSheetId="5">#REF!</definedName>
    <definedName name="дл_49">#REF!</definedName>
    <definedName name="дл_50" localSheetId="5">#REF!</definedName>
    <definedName name="дл_50">#REF!</definedName>
    <definedName name="дл_51" localSheetId="5">#REF!</definedName>
    <definedName name="дл_51">#REF!</definedName>
    <definedName name="дл_52" localSheetId="5">#REF!</definedName>
    <definedName name="дл_52">#REF!</definedName>
    <definedName name="дл_53" localSheetId="5">#REF!</definedName>
    <definedName name="дл_53">#REF!</definedName>
    <definedName name="дл_54" localSheetId="5">#REF!</definedName>
    <definedName name="дл_54">#REF!</definedName>
    <definedName name="дл_6" localSheetId="5">#REF!</definedName>
    <definedName name="дл_6">#REF!</definedName>
    <definedName name="дл_7" localSheetId="5">#REF!</definedName>
    <definedName name="дл_7">#REF!</definedName>
    <definedName name="дл_8" localSheetId="5">#REF!</definedName>
    <definedName name="дл_8">#REF!</definedName>
    <definedName name="дл_9" localSheetId="5">#REF!</definedName>
    <definedName name="дл_9">#REF!</definedName>
    <definedName name="Длинна_границы" localSheetId="5">#REF!</definedName>
    <definedName name="Длинна_границы">#REF!</definedName>
    <definedName name="Длинна_границы_1" localSheetId="5">#REF!</definedName>
    <definedName name="Длинна_границы_1">#REF!</definedName>
    <definedName name="Длинна_трассы" localSheetId="5">#REF!</definedName>
    <definedName name="Длинна_трассы">#REF!</definedName>
    <definedName name="Длинна_трассы_1" localSheetId="5">#REF!</definedName>
    <definedName name="Длинна_трассы_1">#REF!</definedName>
    <definedName name="ДЛО" localSheetId="5">#REF!</definedName>
    <definedName name="ДЛО">#REF!</definedName>
    <definedName name="доп" localSheetId="5" hidden="1">{#N/A,#N/A,TRUE,"Смета на пасс. обор. №1"}</definedName>
    <definedName name="доп" hidden="1">{#N/A,#N/A,TRUE,"Смета на пасс. обор. №1"}</definedName>
    <definedName name="доп_1" localSheetId="5" hidden="1">{#N/A,#N/A,TRUE,"Смета на пасс. обор. №1"}</definedName>
    <definedName name="доп_1" hidden="1">{#N/A,#N/A,TRUE,"Смета на пасс. обор. №1"}</definedName>
    <definedName name="дп" localSheetId="5">#REF!</definedName>
    <definedName name="дп">#REF!</definedName>
    <definedName name="ДСК" localSheetId="5">[29]топография!#REF!</definedName>
    <definedName name="ДСК">[29]топография!#REF!</definedName>
    <definedName name="ДСК_1" localSheetId="5">[2]топография!#REF!</definedName>
    <definedName name="ДСК_1">[2]топография!#REF!</definedName>
    <definedName name="дэ" localSheetId="5">#REF!</definedName>
    <definedName name="дэ">#REF!</definedName>
    <definedName name="ен" localSheetId="5" hidden="1">{#N/A,#N/A,TRUE,"Смета на пасс. обор. №1"}</definedName>
    <definedName name="ен" hidden="1">{#N/A,#N/A,TRUE,"Смета на пасс. обор. №1"}</definedName>
    <definedName name="ен_1" localSheetId="5" hidden="1">{#N/A,#N/A,TRUE,"Смета на пасс. обор. №1"}</definedName>
    <definedName name="ен_1" hidden="1">{#N/A,#N/A,TRUE,"Смета на пасс. обор. №1"}</definedName>
    <definedName name="жж">[15]Вспомогательный!$D$80</definedName>
    <definedName name="жж_1" localSheetId="5" hidden="1">{#N/A,#N/A,TRUE,"Смета на пасс. обор. №1"}</definedName>
    <definedName name="жж_1" hidden="1">{#N/A,#N/A,TRUE,"Смета на пасс. обор. №1"}</definedName>
    <definedName name="жжж" localSheetId="5">#REF!</definedName>
    <definedName name="жжж">#REF!</definedName>
    <definedName name="жл" localSheetId="5">#REF!</definedName>
    <definedName name="жл">#REF!</definedName>
    <definedName name="жпф" localSheetId="5">#REF!</definedName>
    <definedName name="жпф">#REF!</definedName>
    <definedName name="жю" localSheetId="5" hidden="1">{#N/A,#N/A,TRUE,"Смета на пасс. обор. №1"}</definedName>
    <definedName name="жю" hidden="1">{#N/A,#N/A,TRUE,"Смета на пасс. обор. №1"}</definedName>
    <definedName name="жю_1" localSheetId="5" hidden="1">{#N/A,#N/A,TRUE,"Смета на пасс. обор. №1"}</definedName>
    <definedName name="жю_1" hidden="1">{#N/A,#N/A,TRUE,"Смета на пасс. обор. №1"}</definedName>
    <definedName name="ЗаказДолжность">[30]ОбмОбслЗемОд!$B$67</definedName>
    <definedName name="ЗаказИмя">[30]ОбмОбслЗемОд!$C$69</definedName>
    <definedName name="Заказчик" localSheetId="5">#REF!</definedName>
    <definedName name="Заказчик">#REF!</definedName>
    <definedName name="Заказчик_1" localSheetId="5">#REF!</definedName>
    <definedName name="Заказчик_1">#REF!</definedName>
    <definedName name="Зимнее_удорожание">[17]Коэфф!$B$1</definedName>
    <definedName name="зол" localSheetId="5">#REF!</definedName>
    <definedName name="зол">#REF!</definedName>
    <definedName name="зол_1" localSheetId="5">#REF!</definedName>
    <definedName name="зол_1">#REF!</definedName>
    <definedName name="зол_10" localSheetId="5">#REF!</definedName>
    <definedName name="зол_10">#REF!</definedName>
    <definedName name="зол_11" localSheetId="5">#REF!</definedName>
    <definedName name="зол_11">#REF!</definedName>
    <definedName name="зол_12" localSheetId="5">#REF!</definedName>
    <definedName name="зол_12">#REF!</definedName>
    <definedName name="зол_13" localSheetId="5">#REF!</definedName>
    <definedName name="зол_13">#REF!</definedName>
    <definedName name="зол_14" localSheetId="5">#REF!</definedName>
    <definedName name="зол_14">#REF!</definedName>
    <definedName name="зол_15" localSheetId="5">#REF!</definedName>
    <definedName name="зол_15">#REF!</definedName>
    <definedName name="зол_16" localSheetId="5">#REF!</definedName>
    <definedName name="зол_16">#REF!</definedName>
    <definedName name="зол_17" localSheetId="5">#REF!</definedName>
    <definedName name="зол_17">#REF!</definedName>
    <definedName name="зол_18" localSheetId="5">#REF!</definedName>
    <definedName name="зол_18">#REF!</definedName>
    <definedName name="зол_19" localSheetId="5">#REF!</definedName>
    <definedName name="зол_19">#REF!</definedName>
    <definedName name="зол_2" localSheetId="5">#REF!</definedName>
    <definedName name="зол_2">#REF!</definedName>
    <definedName name="зол_20" localSheetId="5">#REF!</definedName>
    <definedName name="зол_20">#REF!</definedName>
    <definedName name="зол_21" localSheetId="5">#REF!</definedName>
    <definedName name="зол_21">#REF!</definedName>
    <definedName name="зол_49" localSheetId="5">#REF!</definedName>
    <definedName name="зол_49">#REF!</definedName>
    <definedName name="зол_50" localSheetId="5">#REF!</definedName>
    <definedName name="зол_50">#REF!</definedName>
    <definedName name="зол_51" localSheetId="5">#REF!</definedName>
    <definedName name="зол_51">#REF!</definedName>
    <definedName name="зол_52" localSheetId="5">#REF!</definedName>
    <definedName name="зол_52">#REF!</definedName>
    <definedName name="зол_53" localSheetId="5">#REF!</definedName>
    <definedName name="зол_53">#REF!</definedName>
    <definedName name="зол_54" localSheetId="5">#REF!</definedName>
    <definedName name="зол_54">#REF!</definedName>
    <definedName name="зол_6" localSheetId="5">#REF!</definedName>
    <definedName name="зол_6">#REF!</definedName>
    <definedName name="зол_7" localSheetId="5">#REF!</definedName>
    <definedName name="зол_7">#REF!</definedName>
    <definedName name="зол_8" localSheetId="5">#REF!</definedName>
    <definedName name="зол_8">#REF!</definedName>
    <definedName name="зол_9" localSheetId="5">#REF!</definedName>
    <definedName name="зол_9">#REF!</definedName>
    <definedName name="зщ" localSheetId="5" hidden="1">{#N/A,#N/A,TRUE,"Смета на пасс. обор. №1"}</definedName>
    <definedName name="зщ" hidden="1">{#N/A,#N/A,TRUE,"Смета на пасс. обор. №1"}</definedName>
    <definedName name="зщ_1" localSheetId="5" hidden="1">{#N/A,#N/A,TRUE,"Смета на пасс. обор. №1"}</definedName>
    <definedName name="зщ_1" hidden="1">{#N/A,#N/A,TRUE,"Смета на пасс. обор. №1"}</definedName>
    <definedName name="изыск" localSheetId="5">#REF!</definedName>
    <definedName name="изыск">#REF!</definedName>
    <definedName name="изыск_1" localSheetId="5">#REF!</definedName>
    <definedName name="изыск_1">#REF!</definedName>
    <definedName name="ии" localSheetId="5">#REF!</definedName>
    <definedName name="ии">#REF!</definedName>
    <definedName name="ик" localSheetId="5">#REF!</definedName>
    <definedName name="ик">#REF!</definedName>
    <definedName name="Индекс" localSheetId="5">'[31]Расч(подряд)'!#REF!</definedName>
    <definedName name="Индекс">'[31]Расч(подряд)'!#REF!</definedName>
    <definedName name="индекс_0" localSheetId="5">#REF!</definedName>
    <definedName name="индекс_0">#REF!</definedName>
    <definedName name="Индекс_1" localSheetId="5">#REF!</definedName>
    <definedName name="Индекс_1">#REF!</definedName>
    <definedName name="индекс_100" localSheetId="5">#REF!</definedName>
    <definedName name="индекс_100">#REF!</definedName>
    <definedName name="индекс_101" localSheetId="5">#REF!</definedName>
    <definedName name="индекс_101">#REF!</definedName>
    <definedName name="индекс_102" localSheetId="5">#REF!</definedName>
    <definedName name="индекс_102">#REF!</definedName>
    <definedName name="индекс_103" localSheetId="5">#REF!</definedName>
    <definedName name="индекс_103">#REF!</definedName>
    <definedName name="индекс_104" localSheetId="5">#REF!</definedName>
    <definedName name="индекс_104">#REF!</definedName>
    <definedName name="индекс_105" localSheetId="5">#REF!</definedName>
    <definedName name="индекс_105">#REF!</definedName>
    <definedName name="индекс_105032654" localSheetId="5">#REF!</definedName>
    <definedName name="индекс_105032654">#REF!</definedName>
    <definedName name="индекс_999" localSheetId="5">#REF!</definedName>
    <definedName name="индекс_999">#REF!</definedName>
    <definedName name="индекс_С3" localSheetId="5">#REF!</definedName>
    <definedName name="индекс_С3">#REF!</definedName>
    <definedName name="Индекс1" localSheetId="5">'[31]Расч(подряд)'!#REF!</definedName>
    <definedName name="Индекс1">'[31]Расч(подряд)'!#REF!</definedName>
    <definedName name="Индекс2" localSheetId="5">'[31]Расч(подряд)'!#REF!</definedName>
    <definedName name="Индекс2">'[31]Расч(подряд)'!#REF!</definedName>
    <definedName name="ИндексА" localSheetId="5">#REF!</definedName>
    <definedName name="ИндексА">#REF!</definedName>
    <definedName name="инж" localSheetId="5">#REF!</definedName>
    <definedName name="инж">#REF!</definedName>
    <definedName name="инж_1" localSheetId="5">#REF!</definedName>
    <definedName name="инж_1">#REF!</definedName>
    <definedName name="инфл" localSheetId="5">#REF!</definedName>
    <definedName name="инфл">#REF!</definedName>
    <definedName name="ип" localSheetId="5">#REF!</definedName>
    <definedName name="ип">#REF!</definedName>
    <definedName name="ИПусто" localSheetId="5">#REF!</definedName>
    <definedName name="ИПусто">#REF!</definedName>
    <definedName name="ИПусто_1" localSheetId="5">#REF!</definedName>
    <definedName name="ИПусто_1">#REF!</definedName>
    <definedName name="ит" localSheetId="5">#REF!</definedName>
    <definedName name="ит">#REF!</definedName>
    <definedName name="итого" localSheetId="5">#REF!</definedName>
    <definedName name="итого">#REF!</definedName>
    <definedName name="итого_Куст" localSheetId="5">#REF!</definedName>
    <definedName name="итого_Куст">#REF!</definedName>
    <definedName name="итого_Куст_П" localSheetId="5">#REF!</definedName>
    <definedName name="итого_Куст_П">#REF!</definedName>
    <definedName name="ить" localSheetId="5">#REF!</definedName>
    <definedName name="ить">#REF!</definedName>
    <definedName name="йцйу3йк" localSheetId="5">#REF!</definedName>
    <definedName name="йцйу3йк">#REF!</definedName>
    <definedName name="йцйц">NA()</definedName>
    <definedName name="йцу" localSheetId="5">#REF!</definedName>
    <definedName name="йцу">#REF!</definedName>
    <definedName name="к" localSheetId="5">#REF!</definedName>
    <definedName name="к">#REF!</definedName>
    <definedName name="к_1" localSheetId="5" hidden="1">{#N/A,#N/A,TRUE,"Смета на пасс. обор. №1"}</definedName>
    <definedName name="к_1" hidden="1">{#N/A,#N/A,TRUE,"Смета на пасс. обор. №1"}</definedName>
    <definedName name="к1" localSheetId="5">#REF!</definedName>
    <definedName name="к1">#REF!</definedName>
    <definedName name="к10" localSheetId="5">#REF!</definedName>
    <definedName name="к10">#REF!</definedName>
    <definedName name="к101" localSheetId="5">#REF!</definedName>
    <definedName name="к101">#REF!</definedName>
    <definedName name="К105" localSheetId="5">#REF!</definedName>
    <definedName name="К105">#REF!</definedName>
    <definedName name="к11" localSheetId="5">#REF!</definedName>
    <definedName name="к11">#REF!</definedName>
    <definedName name="к12" localSheetId="5">#REF!</definedName>
    <definedName name="к12">#REF!</definedName>
    <definedName name="к13" localSheetId="5">#REF!</definedName>
    <definedName name="к13">#REF!</definedName>
    <definedName name="к14" localSheetId="5">#REF!</definedName>
    <definedName name="к14">#REF!</definedName>
    <definedName name="к15" localSheetId="5">#REF!</definedName>
    <definedName name="к15">#REF!</definedName>
    <definedName name="к16" localSheetId="5">#REF!</definedName>
    <definedName name="к16">#REF!</definedName>
    <definedName name="к17" localSheetId="5">#REF!</definedName>
    <definedName name="к17">#REF!</definedName>
    <definedName name="к18" localSheetId="5">#REF!</definedName>
    <definedName name="к18">#REF!</definedName>
    <definedName name="к19" localSheetId="5">#REF!</definedName>
    <definedName name="к19">#REF!</definedName>
    <definedName name="к2" localSheetId="5">#REF!</definedName>
    <definedName name="к2">#REF!</definedName>
    <definedName name="к20" localSheetId="5">#REF!</definedName>
    <definedName name="к20">#REF!</definedName>
    <definedName name="к21" localSheetId="5">#REF!</definedName>
    <definedName name="к21">#REF!</definedName>
    <definedName name="к22" localSheetId="5">#REF!</definedName>
    <definedName name="к22">#REF!</definedName>
    <definedName name="к23" localSheetId="5">#REF!</definedName>
    <definedName name="к23">#REF!</definedName>
    <definedName name="к231" localSheetId="5">#REF!</definedName>
    <definedName name="к231">#REF!</definedName>
    <definedName name="к24" localSheetId="5">#REF!</definedName>
    <definedName name="к24">#REF!</definedName>
    <definedName name="к25" localSheetId="5">#REF!</definedName>
    <definedName name="к25">#REF!</definedName>
    <definedName name="к26" localSheetId="5">#REF!</definedName>
    <definedName name="к26">#REF!</definedName>
    <definedName name="к27" localSheetId="5">#REF!</definedName>
    <definedName name="к27">#REF!</definedName>
    <definedName name="к28" localSheetId="5">#REF!</definedName>
    <definedName name="к28">#REF!</definedName>
    <definedName name="к29" localSheetId="5">#REF!</definedName>
    <definedName name="к29">#REF!</definedName>
    <definedName name="к2п" localSheetId="5">#REF!</definedName>
    <definedName name="к2п">#REF!</definedName>
    <definedName name="к3" localSheetId="5">#REF!</definedName>
    <definedName name="к3">#REF!</definedName>
    <definedName name="к30" localSheetId="5">#REF!</definedName>
    <definedName name="к30">#REF!</definedName>
    <definedName name="к3п" localSheetId="5">#REF!</definedName>
    <definedName name="к3п">#REF!</definedName>
    <definedName name="к5" localSheetId="5">#REF!</definedName>
    <definedName name="к5">#REF!</definedName>
    <definedName name="к6" localSheetId="5">#REF!</definedName>
    <definedName name="к6">#REF!</definedName>
    <definedName name="к7" localSheetId="5">#REF!</definedName>
    <definedName name="к7">#REF!</definedName>
    <definedName name="к8" localSheetId="5">#REF!</definedName>
    <definedName name="к8">#REF!</definedName>
    <definedName name="к9" localSheetId="5">#REF!</definedName>
    <definedName name="к9">#REF!</definedName>
    <definedName name="кака" localSheetId="5">#REF!</definedName>
    <definedName name="кака">#REF!</definedName>
    <definedName name="калплан" localSheetId="5">#REF!</definedName>
    <definedName name="калплан">#REF!</definedName>
    <definedName name="калплан_1" localSheetId="5">#REF!</definedName>
    <definedName name="калплан_1">#REF!</definedName>
    <definedName name="Кам_стац" localSheetId="5">#REF!</definedName>
    <definedName name="Кам_стац">#REF!</definedName>
    <definedName name="Камер_эксп_усл" localSheetId="5">#REF!</definedName>
    <definedName name="Камер_эксп_усл">#REF!</definedName>
    <definedName name="КАТ1" localSheetId="5">'[32]Смета-Т'!#REF!</definedName>
    <definedName name="КАТ1">'[32]Смета-Т'!#REF!</definedName>
    <definedName name="Категория_сложности" localSheetId="5">#REF!</definedName>
    <definedName name="Категория_сложности">#REF!</definedName>
    <definedName name="Категория_сложности_1" localSheetId="5">#REF!</definedName>
    <definedName name="Категория_сложности_1">#REF!</definedName>
    <definedName name="катя" localSheetId="5">#REF!</definedName>
    <definedName name="катя">#REF!</definedName>
    <definedName name="кгкг" localSheetId="5">#REF!</definedName>
    <definedName name="кгкг">#REF!</definedName>
    <definedName name="кеке" localSheetId="5">#REF!</definedName>
    <definedName name="кеке">#REF!</definedName>
    <definedName name="кенроолтьб" localSheetId="5">#REF!</definedName>
    <definedName name="кенроолтьб">#REF!</definedName>
    <definedName name="ккее" localSheetId="5">#REF!</definedName>
    <definedName name="ккее">#REF!</definedName>
    <definedName name="ккк" localSheetId="5">#REF!</definedName>
    <definedName name="ккк">#REF!</definedName>
    <definedName name="ккккк" localSheetId="5" hidden="1">{#N/A,#N/A,TRUE,"Смета на пасс. обор. №1"}</definedName>
    <definedName name="ккккк" hidden="1">{#N/A,#N/A,TRUE,"Смета на пасс. обор. №1"}</definedName>
    <definedName name="ккккк_1" localSheetId="5" hidden="1">{#N/A,#N/A,TRUE,"Смета на пасс. обор. №1"}</definedName>
    <definedName name="ккккк_1" hidden="1">{#N/A,#N/A,TRUE,"Смета на пасс. обор. №1"}</definedName>
    <definedName name="книга" localSheetId="5">#REF!</definedName>
    <definedName name="книга">#REF!</definedName>
    <definedName name="Количество_землепользователей" localSheetId="5">#REF!</definedName>
    <definedName name="Количество_землепользователей">#REF!</definedName>
    <definedName name="Количество_землепользователей_1" localSheetId="5">#REF!</definedName>
    <definedName name="Количество_землепользователей_1">#REF!</definedName>
    <definedName name="Количество_контуров" localSheetId="5">#REF!</definedName>
    <definedName name="Количество_контуров">#REF!</definedName>
    <definedName name="Количество_контуров_1" localSheetId="5">#REF!</definedName>
    <definedName name="Количество_контуров_1">#REF!</definedName>
    <definedName name="Количество_культур" localSheetId="5">#REF!</definedName>
    <definedName name="Количество_культур">#REF!</definedName>
    <definedName name="Количество_культур_1" localSheetId="5">#REF!</definedName>
    <definedName name="Количество_культур_1">#REF!</definedName>
    <definedName name="Количество_планшетов" localSheetId="5">#REF!</definedName>
    <definedName name="Количество_планшетов">#REF!</definedName>
    <definedName name="Количество_планшетов_1" localSheetId="5">#REF!</definedName>
    <definedName name="Количество_планшетов_1">#REF!</definedName>
    <definedName name="Количество_предприятий" localSheetId="5">#REF!</definedName>
    <definedName name="Количество_предприятий">#REF!</definedName>
    <definedName name="Количество_предприятий_1" localSheetId="5">#REF!</definedName>
    <definedName name="Количество_предприятий_1">#REF!</definedName>
    <definedName name="Количество_согласований" localSheetId="5">#REF!</definedName>
    <definedName name="Количество_согласований">#REF!</definedName>
    <definedName name="Количество_согласований_1" localSheetId="5">#REF!</definedName>
    <definedName name="Количество_согласований_1">#REF!</definedName>
    <definedName name="ком." localSheetId="5" hidden="1">{#N/A,#N/A,TRUE,"Смета на пасс. обор. №1"}</definedName>
    <definedName name="ком." hidden="1">{#N/A,#N/A,TRUE,"Смета на пасс. обор. №1"}</definedName>
    <definedName name="ком._1" localSheetId="5" hidden="1">{#N/A,#N/A,TRUE,"Смета на пасс. обор. №1"}</definedName>
    <definedName name="ком._1" hidden="1">{#N/A,#N/A,TRUE,"Смета на пасс. обор. №1"}</definedName>
    <definedName name="команд." localSheetId="5" hidden="1">{#N/A,#N/A,TRUE,"Смета на пасс. обор. №1"}</definedName>
    <definedName name="команд." hidden="1">{#N/A,#N/A,TRUE,"Смета на пасс. обор. №1"}</definedName>
    <definedName name="команд._1" localSheetId="5" hidden="1">{#N/A,#N/A,TRUE,"Смета на пасс. обор. №1"}</definedName>
    <definedName name="команд._1" hidden="1">{#N/A,#N/A,TRUE,"Смета на пасс. обор. №1"}</definedName>
    <definedName name="команд.обуч." localSheetId="5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5" hidden="1">{#N/A,#N/A,TRUE,"Смета на пасс. обор. №1"}</definedName>
    <definedName name="команд.обуч._1" hidden="1">{#N/A,#N/A,TRUE,"Смета на пасс. обор. №1"}</definedName>
    <definedName name="команд1" localSheetId="5">#REF!</definedName>
    <definedName name="команд1">#REF!</definedName>
    <definedName name="командировки" localSheetId="5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5">#REF!</definedName>
    <definedName name="Командировочные_расходы">#REF!</definedName>
    <definedName name="Командировочные_расходы_1" localSheetId="5">#REF!</definedName>
    <definedName name="Командировочные_расходы_1">#REF!</definedName>
    <definedName name="КОН_ИО" localSheetId="5">#REF!</definedName>
    <definedName name="КОН_ИО">#REF!</definedName>
    <definedName name="КОН_ИО_РД" localSheetId="5">#REF!</definedName>
    <definedName name="КОН_ИО_РД">#REF!</definedName>
    <definedName name="КОН_МО" localSheetId="5">#REF!</definedName>
    <definedName name="КОН_МО">#REF!</definedName>
    <definedName name="КОН_МО_РД" localSheetId="5">#REF!</definedName>
    <definedName name="КОН_МО_РД">#REF!</definedName>
    <definedName name="КОН_ОО" localSheetId="5">#REF!</definedName>
    <definedName name="КОН_ОО">#REF!</definedName>
    <definedName name="КОН_ОО_РД" localSheetId="5">#REF!</definedName>
    <definedName name="КОН_ОО_РД">#REF!</definedName>
    <definedName name="КОН_ОР" localSheetId="5">#REF!</definedName>
    <definedName name="КОН_ОР">#REF!</definedName>
    <definedName name="КОН_ОР_РД" localSheetId="5">#REF!</definedName>
    <definedName name="КОН_ОР_РД">#REF!</definedName>
    <definedName name="КОН_ПО" localSheetId="5">#REF!</definedName>
    <definedName name="КОН_ПО">#REF!</definedName>
    <definedName name="КОН_ПО_РД" localSheetId="5">#REF!</definedName>
    <definedName name="КОН_ПО_РД">#REF!</definedName>
    <definedName name="КОН_ТО" localSheetId="5">#REF!</definedName>
    <definedName name="КОН_ТО">#REF!</definedName>
    <definedName name="КОН_ТО_РД" localSheetId="5">#REF!</definedName>
    <definedName name="КОН_ТО_РД">#REF!</definedName>
    <definedName name="конкурс" localSheetId="5">#REF!</definedName>
    <definedName name="конкурс">#REF!</definedName>
    <definedName name="Конф" localSheetId="5">#REF!</definedName>
    <definedName name="Конф">#REF!</definedName>
    <definedName name="Конф_49" localSheetId="5">#REF!</definedName>
    <definedName name="Конф_49">#REF!</definedName>
    <definedName name="Конф_50" localSheetId="5">#REF!</definedName>
    <definedName name="Конф_50">#REF!</definedName>
    <definedName name="Конф_51" localSheetId="5">#REF!</definedName>
    <definedName name="Конф_51">#REF!</definedName>
    <definedName name="Конф_52" localSheetId="5">#REF!</definedName>
    <definedName name="Конф_52">#REF!</definedName>
    <definedName name="Конф_53" localSheetId="5">#REF!</definedName>
    <definedName name="Конф_53">#REF!</definedName>
    <definedName name="Конф_54" localSheetId="5">#REF!</definedName>
    <definedName name="Конф_54">#REF!</definedName>
    <definedName name="конфл" localSheetId="5">#REF!</definedName>
    <definedName name="конфл">#REF!</definedName>
    <definedName name="конфл_49" localSheetId="5">#REF!</definedName>
    <definedName name="конфл_49">#REF!</definedName>
    <definedName name="конфл_50" localSheetId="5">#REF!</definedName>
    <definedName name="конфл_50">#REF!</definedName>
    <definedName name="конфл_51" localSheetId="5">#REF!</definedName>
    <definedName name="конфл_51">#REF!</definedName>
    <definedName name="конфл_52" localSheetId="5">#REF!</definedName>
    <definedName name="конфл_52">#REF!</definedName>
    <definedName name="конфл_53" localSheetId="5">#REF!</definedName>
    <definedName name="конфл_53">#REF!</definedName>
    <definedName name="конфл_54" localSheetId="5">#REF!</definedName>
    <definedName name="конфл_54">#REF!</definedName>
    <definedName name="конфл2" localSheetId="5">#REF!</definedName>
    <definedName name="конфл2">#REF!</definedName>
    <definedName name="конфл2_49" localSheetId="5">#REF!</definedName>
    <definedName name="конфл2_49">#REF!</definedName>
    <definedName name="конфл2_50" localSheetId="5">#REF!</definedName>
    <definedName name="конфл2_50">#REF!</definedName>
    <definedName name="конфл2_51" localSheetId="5">#REF!</definedName>
    <definedName name="конфл2_51">#REF!</definedName>
    <definedName name="конфл2_52" localSheetId="5">#REF!</definedName>
    <definedName name="конфл2_52">#REF!</definedName>
    <definedName name="конфл2_53" localSheetId="5">#REF!</definedName>
    <definedName name="конфл2_53">#REF!</definedName>
    <definedName name="конфл2_54" localSheetId="5">#REF!</definedName>
    <definedName name="конфл2_54">#REF!</definedName>
    <definedName name="Копия" localSheetId="5" hidden="1">{#N/A,#N/A,TRUE,"Смета на пасс. обор. №1"}</definedName>
    <definedName name="Копия" hidden="1">{#N/A,#N/A,TRUE,"Смета на пасс. обор. №1"}</definedName>
    <definedName name="Копия2509" localSheetId="5" hidden="1">{#N/A,#N/A,TRUE,"Смета на пасс. обор. №1"}</definedName>
    <definedName name="Копия2509" hidden="1">{#N/A,#N/A,TRUE,"Смета на пасс. обор. №1"}</definedName>
    <definedName name="Корнеева" localSheetId="5">#REF!</definedName>
    <definedName name="Корнеева">#REF!</definedName>
    <definedName name="котофей" localSheetId="5" hidden="1">{#N/A,#N/A,TRUE,"Смета на пасс. обор. №1"}</definedName>
    <definedName name="котофей" hidden="1">{#N/A,#N/A,TRUE,"Смета на пасс. обор. №1"}</definedName>
    <definedName name="котофей_1" localSheetId="5" hidden="1">{#N/A,#N/A,TRUE,"Смета на пасс. обор. №1"}</definedName>
    <definedName name="котофей_1" hidden="1">{#N/A,#N/A,TRUE,"Смета на пасс. обор. №1"}</definedName>
    <definedName name="Коэф_монт">[17]Коэфф!$B$4</definedName>
    <definedName name="КоэфБезПоля" localSheetId="5">#REF!</definedName>
    <definedName name="КоэфБезПоля">#REF!</definedName>
    <definedName name="КоэфГорЗак" localSheetId="5">#REF!</definedName>
    <definedName name="КоэфГорЗак">#REF!</definedName>
    <definedName name="КоэфГорЗаказ">[30]ОбмОбслЗемОд!$E$29</definedName>
    <definedName name="КоэфУдорожания">[30]ОбмОбслЗемОд!$E$28</definedName>
    <definedName name="Коэффициент" localSheetId="5">#REF!</definedName>
    <definedName name="Коэффициент">#REF!</definedName>
    <definedName name="Коэффициент_1" localSheetId="5">#REF!</definedName>
    <definedName name="Коэффициент_1">#REF!</definedName>
    <definedName name="кп" localSheetId="5">#REF!</definedName>
    <definedName name="кп">#REF!</definedName>
    <definedName name="Кпроект" localSheetId="5">'[33]Исх. данные'!#REF!</definedName>
    <definedName name="Кпроект">'[33]Исх. данные'!#REF!</definedName>
    <definedName name="Крек">'[14]Лист опроса'!$B$17</definedName>
    <definedName name="Крп">'[14]Лист опроса'!$B$19</definedName>
    <definedName name="кук" localSheetId="5" hidden="1">{#N/A,#N/A,TRUE,"Смета на пасс. обор. №1"}</definedName>
    <definedName name="кук" hidden="1">{#N/A,#N/A,TRUE,"Смета на пасс. обор. №1"}</definedName>
    <definedName name="кук_1" localSheetId="5" hidden="1">{#N/A,#N/A,TRUE,"Смета на пасс. обор. №1"}</definedName>
    <definedName name="кук_1" hidden="1">{#N/A,#N/A,TRUE,"Смета на пасс. обор. №1"}</definedName>
    <definedName name="куку" localSheetId="5">#REF!</definedName>
    <definedName name="куку">#REF!</definedName>
    <definedName name="Курган" localSheetId="5">#REF!</definedName>
    <definedName name="Курган">#REF!</definedName>
    <definedName name="курорты" localSheetId="5">#REF!</definedName>
    <definedName name="курорты">#REF!</definedName>
    <definedName name="Курс">[17]Коэфф!$B$3</definedName>
    <definedName name="Курс_доллара">'[34]Курс доллара'!$A$2</definedName>
    <definedName name="Кэл">'[14]Лист опроса'!$B$20</definedName>
    <definedName name="л" localSheetId="5" hidden="1">{#N/A,#N/A,TRUE,"Смета на пасс. обор. №1"}</definedName>
    <definedName name="л" hidden="1">{#N/A,#N/A,TRUE,"Смета на пасс. обор. №1"}</definedName>
    <definedName name="л_1" localSheetId="5" hidden="1">{#N/A,#N/A,TRUE,"Смета на пасс. обор. №1"}</definedName>
    <definedName name="л_1" hidden="1">{#N/A,#N/A,TRUE,"Смета на пасс. обор. №1"}</definedName>
    <definedName name="лаб_иссл" localSheetId="5">#REF!</definedName>
    <definedName name="лаб_иссл">#REF!</definedName>
    <definedName name="Лаб_стац" localSheetId="5">#REF!</definedName>
    <definedName name="Лаб_стац">#REF!</definedName>
    <definedName name="Лаб_эксп_усл" localSheetId="5">#REF!</definedName>
    <definedName name="Лаб_эксп_усл">#REF!</definedName>
    <definedName name="ЛабМашБур" localSheetId="5">[30]СмМашБур!#REF!</definedName>
    <definedName name="ЛабМашБур">[30]СмМашБур!#REF!</definedName>
    <definedName name="ЛабШурфов" localSheetId="5">#REF!</definedName>
    <definedName name="ЛабШурфов">#REF!</definedName>
    <definedName name="лдж" localSheetId="5" hidden="1">{#N/A,#N/A,TRUE,"Смета на пасс. обор. №1"}</definedName>
    <definedName name="лдж" hidden="1">{#N/A,#N/A,TRUE,"Смета на пасс. обор. №1"}</definedName>
    <definedName name="лдж_1" localSheetId="5" hidden="1">{#N/A,#N/A,TRUE,"Смета на пасс. обор. №1"}</definedName>
    <definedName name="лдж_1" hidden="1">{#N/A,#N/A,TRUE,"Смета на пасс. обор. №1"}</definedName>
    <definedName name="лл">[15]Вспомогательный!$D$78</definedName>
    <definedName name="ллдж" localSheetId="5">#REF!</definedName>
    <definedName name="ллдж">#REF!</definedName>
    <definedName name="ло" localSheetId="5">#REF!</definedName>
    <definedName name="ло">#REF!</definedName>
    <definedName name="лол" localSheetId="5">#REF!</definedName>
    <definedName name="лол">#REF!</definedName>
    <definedName name="лор" localSheetId="5" hidden="1">{#N/A,#N/A,TRUE,"Смета на пасс. обор. №1"}</definedName>
    <definedName name="лор" hidden="1">{#N/A,#N/A,TRUE,"Смета на пасс. обор. №1"}</definedName>
    <definedName name="лор_1" localSheetId="5" hidden="1">{#N/A,#N/A,TRUE,"Смета на пасс. обор. №1"}</definedName>
    <definedName name="лор_1" hidden="1">{#N/A,#N/A,TRUE,"Смета на пасс. обор. №1"}</definedName>
    <definedName name="лот" localSheetId="5" hidden="1">{#N/A,#N/A,TRUE,"Смета на пасс. обор. №1"}</definedName>
    <definedName name="лот" hidden="1">{#N/A,#N/A,TRUE,"Смета на пасс. обор. №1"}</definedName>
    <definedName name="лот_1" localSheetId="5" hidden="1">{#N/A,#N/A,TRUE,"Смета на пасс. обор. №1"}</definedName>
    <definedName name="лот_1" hidden="1">{#N/A,#N/A,TRUE,"Смета на пасс. обор. №1"}</definedName>
    <definedName name="лрпораплтль" localSheetId="5">#REF!</definedName>
    <definedName name="лрпораплтль">#REF!</definedName>
    <definedName name="Лс" localSheetId="5">#REF!</definedName>
    <definedName name="Лс">#REF!</definedName>
    <definedName name="Махачкала" localSheetId="5">#REF!</definedName>
    <definedName name="Махачкала">#REF!</definedName>
    <definedName name="Махачкала_1" localSheetId="5">#REF!</definedName>
    <definedName name="Махачкала_1">#REF!</definedName>
    <definedName name="Махачкала_2" localSheetId="5">#REF!</definedName>
    <definedName name="Махачкала_2">#REF!</definedName>
    <definedName name="Махачкала_22" localSheetId="5">#REF!</definedName>
    <definedName name="Махачкала_22">#REF!</definedName>
    <definedName name="Махачкала_49" localSheetId="5">#REF!</definedName>
    <definedName name="Махачкала_49">#REF!</definedName>
    <definedName name="Махачкала_5" localSheetId="5">#REF!</definedName>
    <definedName name="Махачкала_5">#REF!</definedName>
    <definedName name="Махачкала_50" localSheetId="5">#REF!</definedName>
    <definedName name="Махачкала_50">#REF!</definedName>
    <definedName name="Махачкала_51" localSheetId="5">#REF!</definedName>
    <definedName name="Махачкала_51">#REF!</definedName>
    <definedName name="Махачкала_52" localSheetId="5">#REF!</definedName>
    <definedName name="Махачкала_52">#REF!</definedName>
    <definedName name="Махачкала_53" localSheetId="5">#REF!</definedName>
    <definedName name="Махачкала_53">#REF!</definedName>
    <definedName name="Махачкала_54" localSheetId="5">#REF!</definedName>
    <definedName name="Махачкала_54">#REF!</definedName>
    <definedName name="Металли_еская_дверца_для_напольного_монтажного_шкафа_VERO__600x600x42U__с_замком_и_клю_ами" localSheetId="5">#REF!</definedName>
    <definedName name="Металли_еская_дверца_для_напольного_монтажного_шкафа_VERO__600x600x42U__с_замком_и_клю_ами">#REF!</definedName>
    <definedName name="мж1">'[35]СметаСводная 1 оч'!$D$6</definedName>
    <definedName name="мил" localSheetId="5">{0,"овz";1,"z";2,"аz";5,"овz"}</definedName>
    <definedName name="мил">{0,"овz";1,"z";2,"аz";5,"овz"}</definedName>
    <definedName name="мир" localSheetId="5" hidden="1">{#N/A,#N/A,TRUE,"Смета на пасс. обор. №1"}</definedName>
    <definedName name="мир" hidden="1">{#N/A,#N/A,TRUE,"Смета на пасс. обор. №1"}</definedName>
    <definedName name="мир_1" localSheetId="5" hidden="1">{#N/A,#N/A,TRUE,"Смета на пасс. обор. №1"}</definedName>
    <definedName name="мир_1" hidden="1">{#N/A,#N/A,TRUE,"Смета на пасс. обор. №1"}</definedName>
    <definedName name="мит" localSheetId="5">#REF!</definedName>
    <definedName name="мит">#REF!</definedName>
    <definedName name="митюгов">'[36]Данные для расчёта сметы'!$J$33</definedName>
    <definedName name="митюгов_1">'[37]Данные для расчёта сметы'!$J$33</definedName>
    <definedName name="митюгов_2">'[38]Данные для расчёта сметы'!$J$33</definedName>
    <definedName name="мм" localSheetId="5">#REF!</definedName>
    <definedName name="мм">#REF!</definedName>
    <definedName name="МММММММММ" localSheetId="5">#REF!</definedName>
    <definedName name="МММММММММ">#REF!</definedName>
    <definedName name="Название_проекта" localSheetId="5">#REF!</definedName>
    <definedName name="Название_проекта">#REF!</definedName>
    <definedName name="Название_проекта_1" localSheetId="5">#REF!</definedName>
    <definedName name="Название_проекта_1">#REF!</definedName>
    <definedName name="НАЧ_ИО" localSheetId="5">#REF!</definedName>
    <definedName name="НАЧ_ИО">#REF!</definedName>
    <definedName name="НАЧ_ИО_РД" localSheetId="5">#REF!</definedName>
    <definedName name="НАЧ_ИО_РД">#REF!</definedName>
    <definedName name="НАЧ_МО" localSheetId="5">#REF!</definedName>
    <definedName name="НАЧ_МО">#REF!</definedName>
    <definedName name="НАЧ_МО_РД" localSheetId="5">#REF!</definedName>
    <definedName name="НАЧ_МО_РД">#REF!</definedName>
    <definedName name="НАЧ_ОО" localSheetId="5">#REF!</definedName>
    <definedName name="НАЧ_ОО">#REF!</definedName>
    <definedName name="НАЧ_ОО_РД" localSheetId="5">#REF!</definedName>
    <definedName name="НАЧ_ОО_РД">#REF!</definedName>
    <definedName name="НАЧ_ОР" localSheetId="5">#REF!</definedName>
    <definedName name="НАЧ_ОР">#REF!</definedName>
    <definedName name="НАЧ_ОР_РД" localSheetId="5">#REF!</definedName>
    <definedName name="НАЧ_ОР_РД">#REF!</definedName>
    <definedName name="НАЧ_ПО" localSheetId="5">#REF!</definedName>
    <definedName name="НАЧ_ПО">#REF!</definedName>
    <definedName name="НАЧ_ПО_РД" localSheetId="5">#REF!</definedName>
    <definedName name="НАЧ_ПО_РД">#REF!</definedName>
    <definedName name="НАЧ_ТО" localSheetId="5">#REF!</definedName>
    <definedName name="НАЧ_ТО">#REF!</definedName>
    <definedName name="НАЧ_ТО_РД" localSheetId="5">#REF!</definedName>
    <definedName name="НАЧ_ТО_РД">#REF!</definedName>
    <definedName name="ндс" localSheetId="5">#REF!</definedName>
    <definedName name="ндс">#REF!</definedName>
    <definedName name="неп" localSheetId="5">#REF!</definedName>
    <definedName name="неп">#REF!</definedName>
    <definedName name="неп_1" localSheetId="5">#REF!</definedName>
    <definedName name="неп_1">#REF!</definedName>
    <definedName name="неп_10" localSheetId="5">#REF!</definedName>
    <definedName name="неп_10">#REF!</definedName>
    <definedName name="неп_11" localSheetId="5">#REF!</definedName>
    <definedName name="неп_11">#REF!</definedName>
    <definedName name="неп_12" localSheetId="5">#REF!</definedName>
    <definedName name="неп_12">#REF!</definedName>
    <definedName name="неп_13" localSheetId="5">#REF!</definedName>
    <definedName name="неп_13">#REF!</definedName>
    <definedName name="неп_14" localSheetId="5">#REF!</definedName>
    <definedName name="неп_14">#REF!</definedName>
    <definedName name="неп_15" localSheetId="5">#REF!</definedName>
    <definedName name="неп_15">#REF!</definedName>
    <definedName name="неп_16" localSheetId="5">#REF!</definedName>
    <definedName name="неп_16">#REF!</definedName>
    <definedName name="неп_17" localSheetId="5">#REF!</definedName>
    <definedName name="неп_17">#REF!</definedName>
    <definedName name="неп_18" localSheetId="5">#REF!</definedName>
    <definedName name="неп_18">#REF!</definedName>
    <definedName name="неп_19" localSheetId="5">#REF!</definedName>
    <definedName name="неп_19">#REF!</definedName>
    <definedName name="неп_2" localSheetId="5">#REF!</definedName>
    <definedName name="неп_2">#REF!</definedName>
    <definedName name="неп_20" localSheetId="5">#REF!</definedName>
    <definedName name="неп_20">#REF!</definedName>
    <definedName name="неп_21" localSheetId="5">#REF!</definedName>
    <definedName name="неп_21">#REF!</definedName>
    <definedName name="неп_49" localSheetId="5">#REF!</definedName>
    <definedName name="неп_49">#REF!</definedName>
    <definedName name="неп_50" localSheetId="5">#REF!</definedName>
    <definedName name="неп_50">#REF!</definedName>
    <definedName name="неп_51" localSheetId="5">#REF!</definedName>
    <definedName name="неп_51">#REF!</definedName>
    <definedName name="неп_52" localSheetId="5">#REF!</definedName>
    <definedName name="неп_52">#REF!</definedName>
    <definedName name="неп_53" localSheetId="5">#REF!</definedName>
    <definedName name="неп_53">#REF!</definedName>
    <definedName name="неп_54" localSheetId="5">#REF!</definedName>
    <definedName name="неп_54">#REF!</definedName>
    <definedName name="неп_6" localSheetId="5">#REF!</definedName>
    <definedName name="неп_6">#REF!</definedName>
    <definedName name="неп_7" localSheetId="5">#REF!</definedName>
    <definedName name="неп_7">#REF!</definedName>
    <definedName name="неп_8" localSheetId="5">#REF!</definedName>
    <definedName name="неп_8">#REF!</definedName>
    <definedName name="неп_9" localSheetId="5">#REF!</definedName>
    <definedName name="неп_9">#REF!</definedName>
    <definedName name="Непредв">[17]Коэфф!$B$7</definedName>
    <definedName name="ННОвгород" localSheetId="5">#REF!</definedName>
    <definedName name="ННОвгород">#REF!</definedName>
    <definedName name="ННОвгород_1" localSheetId="5">#REF!</definedName>
    <definedName name="ННОвгород_1">#REF!</definedName>
    <definedName name="ННОвгород_2" localSheetId="5">#REF!</definedName>
    <definedName name="ННОвгород_2">#REF!</definedName>
    <definedName name="ННОвгород_22" localSheetId="5">#REF!</definedName>
    <definedName name="ННОвгород_22">#REF!</definedName>
    <definedName name="ННОвгород_49" localSheetId="5">#REF!</definedName>
    <definedName name="ННОвгород_49">#REF!</definedName>
    <definedName name="ННОвгород_5" localSheetId="5">#REF!</definedName>
    <definedName name="ННОвгород_5">#REF!</definedName>
    <definedName name="ННОвгород_50" localSheetId="5">#REF!</definedName>
    <definedName name="ННОвгород_50">#REF!</definedName>
    <definedName name="ННОвгород_51" localSheetId="5">#REF!</definedName>
    <definedName name="ННОвгород_51">#REF!</definedName>
    <definedName name="ННОвгород_52" localSheetId="5">#REF!</definedName>
    <definedName name="ННОвгород_52">#REF!</definedName>
    <definedName name="ННОвгород_53" localSheetId="5">#REF!</definedName>
    <definedName name="ННОвгород_53">#REF!</definedName>
    <definedName name="ННОвгород_54" localSheetId="5">#REF!</definedName>
    <definedName name="ННОвгород_54">#REF!</definedName>
    <definedName name="новые_ОФ_2003">[13]рабочий!$F$305:$W$327</definedName>
    <definedName name="новые_ОФ_2004">[13]рабочий!$F$335:$W$357</definedName>
    <definedName name="новые_ОФ_а_всего">[13]рабочий!$F$767:$V$789</definedName>
    <definedName name="новые_ОФ_всего">[13]рабочий!$F$1331:$V$1353</definedName>
    <definedName name="новые_ОФ_п_всего">[13]рабочий!$F$1293:$V$1315</definedName>
    <definedName name="Номер_договора" localSheetId="5">#REF!</definedName>
    <definedName name="Номер_договора">#REF!</definedName>
    <definedName name="Номер_договора_1" localSheetId="5">#REF!</definedName>
    <definedName name="Номер_договора_1">#REF!</definedName>
    <definedName name="НомерДоговора">[30]ОбмОбслЗемОд!$F$2</definedName>
    <definedName name="Нсапк">'[14]Лист опроса'!$B$34</definedName>
    <definedName name="Нсстр">'[14]Лист опроса'!$B$32</definedName>
    <definedName name="о" localSheetId="5">#REF!</definedName>
    <definedName name="о">#REF!</definedName>
    <definedName name="о_1" localSheetId="5">#REF!</definedName>
    <definedName name="о_1">#REF!</definedName>
    <definedName name="_xlnm.Print_Area" localSheetId="5">'Cводная смета ПИР'!$A$1:$G$38</definedName>
    <definedName name="_xlnm.Print_Area" localSheetId="3">НМЦ!$A$1:$E$29</definedName>
    <definedName name="_xlnm.Print_Area" localSheetId="4">НМЦК!$A$1:$F$49</definedName>
    <definedName name="_xlnm.Print_Area" localSheetId="2">Протокол!$A$1:$N$25</definedName>
    <definedName name="обуч" localSheetId="5" hidden="1">{#N/A,#N/A,TRUE,"Смета на пасс. обор. №1"}</definedName>
    <definedName name="обуч" hidden="1">{#N/A,#N/A,TRUE,"Смета на пасс. обор. №1"}</definedName>
    <definedName name="обуч_1" localSheetId="5" hidden="1">{#N/A,#N/A,TRUE,"Смета на пасс. обор. №1"}</definedName>
    <definedName name="обуч_1" hidden="1">{#N/A,#N/A,TRUE,"Смета на пасс. обор. №1"}</definedName>
    <definedName name="общ_МПА_П" localSheetId="5">#REF!</definedName>
    <definedName name="общ_МПА_П">#REF!</definedName>
    <definedName name="ОбъектАдрес">[30]ОбмОбслЗемОд!$A$4</definedName>
    <definedName name="Объекты" localSheetId="5">#REF!</definedName>
    <definedName name="Объекты">#REF!</definedName>
    <definedName name="объем">#N/A</definedName>
    <definedName name="объем___0" localSheetId="5">#REF!</definedName>
    <definedName name="объем___0">#REF!</definedName>
    <definedName name="объем___0___0" localSheetId="5">#REF!</definedName>
    <definedName name="объем___0___0">#REF!</definedName>
    <definedName name="объем___0___0___0" localSheetId="5">#REF!</definedName>
    <definedName name="объем___0___0___0">#REF!</definedName>
    <definedName name="объем___0___0___0___0" localSheetId="5">#REF!</definedName>
    <definedName name="объем___0___0___0___0">#REF!</definedName>
    <definedName name="объем___0___0___0___0___0" localSheetId="5">#REF!</definedName>
    <definedName name="объем___0___0___0___0___0">#REF!</definedName>
    <definedName name="объем___0___0___0___0___0_1" localSheetId="5">#REF!</definedName>
    <definedName name="объем___0___0___0___0___0_1">#REF!</definedName>
    <definedName name="объем___0___0___0___0_1" localSheetId="5">#REF!</definedName>
    <definedName name="объем___0___0___0___0_1">#REF!</definedName>
    <definedName name="объем___0___0___0___1" localSheetId="5">#REF!</definedName>
    <definedName name="объем___0___0___0___1">#REF!</definedName>
    <definedName name="объем___0___0___0___1_1" localSheetId="5">#REF!</definedName>
    <definedName name="объем___0___0___0___1_1">#REF!</definedName>
    <definedName name="объем___0___0___0___5" localSheetId="5">#REF!</definedName>
    <definedName name="объем___0___0___0___5">#REF!</definedName>
    <definedName name="объем___0___0___0___5_1" localSheetId="5">#REF!</definedName>
    <definedName name="объем___0___0___0___5_1">#REF!</definedName>
    <definedName name="объем___0___0___0_1" localSheetId="5">#REF!</definedName>
    <definedName name="объем___0___0___0_1">#REF!</definedName>
    <definedName name="объем___0___0___0_1_1" localSheetId="5">#REF!</definedName>
    <definedName name="объем___0___0___0_1_1">#REF!</definedName>
    <definedName name="объем___0___0___0_1_1_1" localSheetId="5">#REF!</definedName>
    <definedName name="объем___0___0___0_1_1_1">#REF!</definedName>
    <definedName name="объем___0___0___0_5" localSheetId="5">#REF!</definedName>
    <definedName name="объем___0___0___0_5">#REF!</definedName>
    <definedName name="объем___0___0___0_5_1" localSheetId="5">#REF!</definedName>
    <definedName name="объем___0___0___0_5_1">#REF!</definedName>
    <definedName name="объем___0___0___1" localSheetId="5">#REF!</definedName>
    <definedName name="объем___0___0___1">#REF!</definedName>
    <definedName name="объем___0___0___1_1" localSheetId="5">#REF!</definedName>
    <definedName name="объем___0___0___1_1">#REF!</definedName>
    <definedName name="объем___0___0___2" localSheetId="5">#REF!</definedName>
    <definedName name="объем___0___0___2">#REF!</definedName>
    <definedName name="объем___0___0___2_1" localSheetId="5">#REF!</definedName>
    <definedName name="объем___0___0___2_1">#REF!</definedName>
    <definedName name="объем___0___0___3" localSheetId="5">#REF!</definedName>
    <definedName name="объем___0___0___3">#REF!</definedName>
    <definedName name="объем___0___0___3_1" localSheetId="5">#REF!</definedName>
    <definedName name="объем___0___0___3_1">#REF!</definedName>
    <definedName name="объем___0___0___4" localSheetId="5">#REF!</definedName>
    <definedName name="объем___0___0___4">#REF!</definedName>
    <definedName name="объем___0___0___4_1" localSheetId="5">#REF!</definedName>
    <definedName name="объем___0___0___4_1">#REF!</definedName>
    <definedName name="объем___0___0___5" localSheetId="5">#REF!</definedName>
    <definedName name="объем___0___0___5">#REF!</definedName>
    <definedName name="объем___0___0___5_1" localSheetId="5">#REF!</definedName>
    <definedName name="объем___0___0___5_1">#REF!</definedName>
    <definedName name="объем___0___0_1" localSheetId="5">#REF!</definedName>
    <definedName name="объем___0___0_1">#REF!</definedName>
    <definedName name="объем___0___0_1_1" localSheetId="5">#REF!</definedName>
    <definedName name="объем___0___0_1_1">#REF!</definedName>
    <definedName name="объем___0___0_1_1_1" localSheetId="5">#REF!</definedName>
    <definedName name="объем___0___0_1_1_1">#REF!</definedName>
    <definedName name="объем___0___0_3" localSheetId="5">#REF!</definedName>
    <definedName name="объем___0___0_3">#REF!</definedName>
    <definedName name="объем___0___0_3_1" localSheetId="5">#REF!</definedName>
    <definedName name="объем___0___0_3_1">#REF!</definedName>
    <definedName name="объем___0___0_5" localSheetId="5">#REF!</definedName>
    <definedName name="объем___0___0_5">#REF!</definedName>
    <definedName name="объем___0___0_5_1" localSheetId="5">#REF!</definedName>
    <definedName name="объем___0___0_5_1">#REF!</definedName>
    <definedName name="объем___0___1" localSheetId="5">#REF!</definedName>
    <definedName name="объем___0___1">#REF!</definedName>
    <definedName name="объем___0___1___0" localSheetId="5">#REF!</definedName>
    <definedName name="объем___0___1___0">#REF!</definedName>
    <definedName name="объем___0___1___0_1" localSheetId="5">#REF!</definedName>
    <definedName name="объем___0___1___0_1">#REF!</definedName>
    <definedName name="объем___0___1_1" localSheetId="5">#REF!</definedName>
    <definedName name="объем___0___1_1">#REF!</definedName>
    <definedName name="объем___0___10" localSheetId="5">#REF!</definedName>
    <definedName name="объем___0___10">#REF!</definedName>
    <definedName name="объем___0___10_1" localSheetId="5">#REF!</definedName>
    <definedName name="объем___0___10_1">#REF!</definedName>
    <definedName name="объем___0___12" localSheetId="5">#REF!</definedName>
    <definedName name="объем___0___12">#REF!</definedName>
    <definedName name="объем___0___2" localSheetId="5">#REF!</definedName>
    <definedName name="объем___0___2">#REF!</definedName>
    <definedName name="объем___0___2___0" localSheetId="5">#REF!</definedName>
    <definedName name="объем___0___2___0">#REF!</definedName>
    <definedName name="объем___0___2___0___0" localSheetId="5">#REF!</definedName>
    <definedName name="объем___0___2___0___0">#REF!</definedName>
    <definedName name="объем___0___2___0___0_1" localSheetId="5">#REF!</definedName>
    <definedName name="объем___0___2___0___0_1">#REF!</definedName>
    <definedName name="объем___0___2___0_1" localSheetId="5">#REF!</definedName>
    <definedName name="объем___0___2___0_1">#REF!</definedName>
    <definedName name="объем___0___2___5" localSheetId="5">#REF!</definedName>
    <definedName name="объем___0___2___5">#REF!</definedName>
    <definedName name="объем___0___2___5_1" localSheetId="5">#REF!</definedName>
    <definedName name="объем___0___2___5_1">#REF!</definedName>
    <definedName name="объем___0___2_1" localSheetId="5">#REF!</definedName>
    <definedName name="объем___0___2_1">#REF!</definedName>
    <definedName name="объем___0___2_1_1" localSheetId="5">#REF!</definedName>
    <definedName name="объем___0___2_1_1">#REF!</definedName>
    <definedName name="объем___0___2_1_1_1" localSheetId="5">#REF!</definedName>
    <definedName name="объем___0___2_1_1_1">#REF!</definedName>
    <definedName name="объем___0___2_3" localSheetId="5">#REF!</definedName>
    <definedName name="объем___0___2_3">#REF!</definedName>
    <definedName name="объем___0___2_3_1" localSheetId="5">#REF!</definedName>
    <definedName name="объем___0___2_3_1">#REF!</definedName>
    <definedName name="объем___0___2_5" localSheetId="5">#REF!</definedName>
    <definedName name="объем___0___2_5">#REF!</definedName>
    <definedName name="объем___0___2_5_1" localSheetId="5">#REF!</definedName>
    <definedName name="объем___0___2_5_1">#REF!</definedName>
    <definedName name="объем___0___3" localSheetId="5">#REF!</definedName>
    <definedName name="объем___0___3">#REF!</definedName>
    <definedName name="объем___0___3___0" localSheetId="5">#REF!</definedName>
    <definedName name="объем___0___3___0">#REF!</definedName>
    <definedName name="объем___0___3___0_1" localSheetId="5">#REF!</definedName>
    <definedName name="объем___0___3___0_1">#REF!</definedName>
    <definedName name="объем___0___3___5" localSheetId="5">#REF!</definedName>
    <definedName name="объем___0___3___5">#REF!</definedName>
    <definedName name="объем___0___3___5_1" localSheetId="5">#REF!</definedName>
    <definedName name="объем___0___3___5_1">#REF!</definedName>
    <definedName name="объем___0___3_1" localSheetId="5">#REF!</definedName>
    <definedName name="объем___0___3_1">#REF!</definedName>
    <definedName name="объем___0___3_1_1" localSheetId="5">#REF!</definedName>
    <definedName name="объем___0___3_1_1">#REF!</definedName>
    <definedName name="объем___0___3_1_1_1" localSheetId="5">#REF!</definedName>
    <definedName name="объем___0___3_1_1_1">#REF!</definedName>
    <definedName name="объем___0___3_5" localSheetId="5">#REF!</definedName>
    <definedName name="объем___0___3_5">#REF!</definedName>
    <definedName name="объем___0___3_5_1" localSheetId="5">#REF!</definedName>
    <definedName name="объем___0___3_5_1">#REF!</definedName>
    <definedName name="объем___0___4" localSheetId="5">#REF!</definedName>
    <definedName name="объем___0___4">#REF!</definedName>
    <definedName name="объем___0___4___0" localSheetId="5">#REF!</definedName>
    <definedName name="объем___0___4___0">#REF!</definedName>
    <definedName name="объем___0___4___0_1" localSheetId="5">#REF!</definedName>
    <definedName name="объем___0___4___0_1">#REF!</definedName>
    <definedName name="объем___0___4___5" localSheetId="5">#REF!</definedName>
    <definedName name="объем___0___4___5">#REF!</definedName>
    <definedName name="объем___0___4___5_1" localSheetId="5">#REF!</definedName>
    <definedName name="объем___0___4___5_1">#REF!</definedName>
    <definedName name="объем___0___4_1" localSheetId="5">#REF!</definedName>
    <definedName name="объем___0___4_1">#REF!</definedName>
    <definedName name="объем___0___4_1_1" localSheetId="5">#REF!</definedName>
    <definedName name="объем___0___4_1_1">#REF!</definedName>
    <definedName name="объем___0___4_1_1_1" localSheetId="5">#REF!</definedName>
    <definedName name="объем___0___4_1_1_1">#REF!</definedName>
    <definedName name="объем___0___4_3" localSheetId="5">#REF!</definedName>
    <definedName name="объем___0___4_3">#REF!</definedName>
    <definedName name="объем___0___4_3_1" localSheetId="5">#REF!</definedName>
    <definedName name="объем___0___4_3_1">#REF!</definedName>
    <definedName name="объем___0___4_5" localSheetId="5">#REF!</definedName>
    <definedName name="объем___0___4_5">#REF!</definedName>
    <definedName name="объем___0___4_5_1" localSheetId="5">#REF!</definedName>
    <definedName name="объем___0___4_5_1">#REF!</definedName>
    <definedName name="объем___0___5" localSheetId="5">#REF!</definedName>
    <definedName name="объем___0___5">#REF!</definedName>
    <definedName name="объем___0___5_1" localSheetId="5">#REF!</definedName>
    <definedName name="объем___0___5_1">#REF!</definedName>
    <definedName name="объем___0___6" localSheetId="5">#REF!</definedName>
    <definedName name="объем___0___6">#REF!</definedName>
    <definedName name="объем___0___6_1" localSheetId="5">#REF!</definedName>
    <definedName name="объем___0___6_1">#REF!</definedName>
    <definedName name="объем___0___8" localSheetId="5">#REF!</definedName>
    <definedName name="объем___0___8">#REF!</definedName>
    <definedName name="объем___0___8_1" localSheetId="5">#REF!</definedName>
    <definedName name="объем___0___8_1">#REF!</definedName>
    <definedName name="объем___0_1" localSheetId="5">#REF!</definedName>
    <definedName name="объем___0_1">#REF!</definedName>
    <definedName name="объем___0_1_1" localSheetId="5">#REF!</definedName>
    <definedName name="объем___0_1_1">#REF!</definedName>
    <definedName name="объем___0_3" localSheetId="5">#REF!</definedName>
    <definedName name="объем___0_3">#REF!</definedName>
    <definedName name="объем___0_3_1" localSheetId="5">#REF!</definedName>
    <definedName name="объем___0_3_1">#REF!</definedName>
    <definedName name="объем___0_5" localSheetId="5">#REF!</definedName>
    <definedName name="объем___0_5">#REF!</definedName>
    <definedName name="объем___0_5_1" localSheetId="5">#REF!</definedName>
    <definedName name="объем___0_5_1">#REF!</definedName>
    <definedName name="объем___1" localSheetId="5">#REF!</definedName>
    <definedName name="объем___1">#REF!</definedName>
    <definedName name="объем___1___0" localSheetId="5">#REF!</definedName>
    <definedName name="объем___1___0">#REF!</definedName>
    <definedName name="объем___1___0___0" localSheetId="5">#REF!</definedName>
    <definedName name="объем___1___0___0">#REF!</definedName>
    <definedName name="объем___1___0___0_1" localSheetId="5">#REF!</definedName>
    <definedName name="объем___1___0___0_1">#REF!</definedName>
    <definedName name="объем___1___0_1" localSheetId="5">#REF!</definedName>
    <definedName name="объем___1___0_1">#REF!</definedName>
    <definedName name="объем___1___1" localSheetId="5">#REF!</definedName>
    <definedName name="объем___1___1">#REF!</definedName>
    <definedName name="объем___1___1_1" localSheetId="5">#REF!</definedName>
    <definedName name="объем___1___1_1">#REF!</definedName>
    <definedName name="объем___1___5" localSheetId="5">#REF!</definedName>
    <definedName name="объем___1___5">#REF!</definedName>
    <definedName name="объем___1___5_1" localSheetId="5">#REF!</definedName>
    <definedName name="объем___1___5_1">#REF!</definedName>
    <definedName name="объем___1_1" localSheetId="5">#REF!</definedName>
    <definedName name="объем___1_1">#REF!</definedName>
    <definedName name="объем___1_1_1" localSheetId="5">#REF!</definedName>
    <definedName name="объем___1_1_1">#REF!</definedName>
    <definedName name="объем___1_1_1_1" localSheetId="5">#REF!</definedName>
    <definedName name="объем___1_1_1_1">#REF!</definedName>
    <definedName name="объем___1_3" localSheetId="5">#REF!</definedName>
    <definedName name="объем___1_3">#REF!</definedName>
    <definedName name="объем___1_3_1" localSheetId="5">#REF!</definedName>
    <definedName name="объем___1_3_1">#REF!</definedName>
    <definedName name="объем___1_5" localSheetId="5">#REF!</definedName>
    <definedName name="объем___1_5">#REF!</definedName>
    <definedName name="объем___1_5_1" localSheetId="5">#REF!</definedName>
    <definedName name="объем___1_5_1">#REF!</definedName>
    <definedName name="объем___10" localSheetId="5">#REF!</definedName>
    <definedName name="объем___10">#REF!</definedName>
    <definedName name="объем___10___0">NA()</definedName>
    <definedName name="объем___10___0___0" localSheetId="5">#REF!</definedName>
    <definedName name="объем___10___0___0">#REF!</definedName>
    <definedName name="объем___10___0___0___0" localSheetId="5">#REF!</definedName>
    <definedName name="объем___10___0___0___0">#REF!</definedName>
    <definedName name="объем___10___0___0___0_1" localSheetId="5">#REF!</definedName>
    <definedName name="объем___10___0___0___0_1">#REF!</definedName>
    <definedName name="объем___10___0___0_1" localSheetId="5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5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5">#REF!</definedName>
    <definedName name="объем___10___1">#REF!</definedName>
    <definedName name="объем___10___10" localSheetId="5">#REF!</definedName>
    <definedName name="объем___10___10">#REF!</definedName>
    <definedName name="объем___10___12" localSheetId="5">#REF!</definedName>
    <definedName name="объем___10___12">#REF!</definedName>
    <definedName name="объем___10___2">NA()</definedName>
    <definedName name="объем___10___4">NA()</definedName>
    <definedName name="объем___10___5" localSheetId="5">#REF!</definedName>
    <definedName name="объем___10___5">#REF!</definedName>
    <definedName name="объем___10___5_1" localSheetId="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5">#REF!</definedName>
    <definedName name="объем___10_3">#REF!</definedName>
    <definedName name="объем___10_3_1" localSheetId="5">#REF!</definedName>
    <definedName name="объем___10_3_1">#REF!</definedName>
    <definedName name="объем___10_5" localSheetId="5">#REF!</definedName>
    <definedName name="объем___10_5">#REF!</definedName>
    <definedName name="объем___10_5_1" localSheetId="5">#REF!</definedName>
    <definedName name="объем___10_5_1">#REF!</definedName>
    <definedName name="объем___11" localSheetId="5">#REF!</definedName>
    <definedName name="объем___11">#REF!</definedName>
    <definedName name="объем___11___0">NA()</definedName>
    <definedName name="объем___11___10" localSheetId="5">#REF!</definedName>
    <definedName name="объем___11___10">#REF!</definedName>
    <definedName name="объем___11___2" localSheetId="5">#REF!</definedName>
    <definedName name="объем___11___2">#REF!</definedName>
    <definedName name="объем___11___4" localSheetId="5">#REF!</definedName>
    <definedName name="объем___11___4">#REF!</definedName>
    <definedName name="объем___11___6" localSheetId="5">#REF!</definedName>
    <definedName name="объем___11___6">#REF!</definedName>
    <definedName name="объем___11___8" localSheetId="5">#REF!</definedName>
    <definedName name="объем___11___8">#REF!</definedName>
    <definedName name="объем___11_1" localSheetId="5">#REF!</definedName>
    <definedName name="объем___11_1">#REF!</definedName>
    <definedName name="объем___12">NA()</definedName>
    <definedName name="объем___2" localSheetId="5">#REF!</definedName>
    <definedName name="объем___2">#REF!</definedName>
    <definedName name="объем___2___0" localSheetId="5">#REF!</definedName>
    <definedName name="объем___2___0">#REF!</definedName>
    <definedName name="объем___2___0___0" localSheetId="5">#REF!</definedName>
    <definedName name="объем___2___0___0">#REF!</definedName>
    <definedName name="объем___2___0___0___0" localSheetId="5">#REF!</definedName>
    <definedName name="объем___2___0___0___0">#REF!</definedName>
    <definedName name="объем___2___0___0___0___0" localSheetId="5">#REF!</definedName>
    <definedName name="объем___2___0___0___0___0">#REF!</definedName>
    <definedName name="объем___2___0___0___0___0_1" localSheetId="5">#REF!</definedName>
    <definedName name="объем___2___0___0___0___0_1">#REF!</definedName>
    <definedName name="объем___2___0___0___0_1" localSheetId="5">#REF!</definedName>
    <definedName name="объем___2___0___0___0_1">#REF!</definedName>
    <definedName name="объем___2___0___0___1" localSheetId="5">#REF!</definedName>
    <definedName name="объем___2___0___0___1">#REF!</definedName>
    <definedName name="объем___2___0___0___1_1" localSheetId="5">#REF!</definedName>
    <definedName name="объем___2___0___0___1_1">#REF!</definedName>
    <definedName name="объем___2___0___0___5" localSheetId="5">#REF!</definedName>
    <definedName name="объем___2___0___0___5">#REF!</definedName>
    <definedName name="объем___2___0___0___5_1" localSheetId="5">#REF!</definedName>
    <definedName name="объем___2___0___0___5_1">#REF!</definedName>
    <definedName name="объем___2___0___0_1" localSheetId="5">#REF!</definedName>
    <definedName name="объем___2___0___0_1">#REF!</definedName>
    <definedName name="объем___2___0___0_1_1" localSheetId="5">#REF!</definedName>
    <definedName name="объем___2___0___0_1_1">#REF!</definedName>
    <definedName name="объем___2___0___0_1_1_1" localSheetId="5">#REF!</definedName>
    <definedName name="объем___2___0___0_1_1_1">#REF!</definedName>
    <definedName name="объем___2___0___0_5" localSheetId="5">#REF!</definedName>
    <definedName name="объем___2___0___0_5">#REF!</definedName>
    <definedName name="объем___2___0___0_5_1" localSheetId="5">#REF!</definedName>
    <definedName name="объем___2___0___0_5_1">#REF!</definedName>
    <definedName name="объем___2___0___1" localSheetId="5">#REF!</definedName>
    <definedName name="объем___2___0___1">#REF!</definedName>
    <definedName name="объем___2___0___1_1" localSheetId="5">#REF!</definedName>
    <definedName name="объем___2___0___1_1">#REF!</definedName>
    <definedName name="объем___2___0___5" localSheetId="5">#REF!</definedName>
    <definedName name="объем___2___0___5">#REF!</definedName>
    <definedName name="объем___2___0___5_1" localSheetId="5">#REF!</definedName>
    <definedName name="объем___2___0___5_1">#REF!</definedName>
    <definedName name="объем___2___0_1" localSheetId="5">#REF!</definedName>
    <definedName name="объем___2___0_1">#REF!</definedName>
    <definedName name="объем___2___0_1_1" localSheetId="5">#REF!</definedName>
    <definedName name="объем___2___0_1_1">#REF!</definedName>
    <definedName name="объем___2___0_1_1_1" localSheetId="5">#REF!</definedName>
    <definedName name="объем___2___0_1_1_1">#REF!</definedName>
    <definedName name="объем___2___0_3" localSheetId="5">#REF!</definedName>
    <definedName name="объем___2___0_3">#REF!</definedName>
    <definedName name="объем___2___0_3_1" localSheetId="5">#REF!</definedName>
    <definedName name="объем___2___0_3_1">#REF!</definedName>
    <definedName name="объем___2___0_5" localSheetId="5">#REF!</definedName>
    <definedName name="объем___2___0_5">#REF!</definedName>
    <definedName name="объем___2___0_5_1" localSheetId="5">#REF!</definedName>
    <definedName name="объем___2___0_5_1">#REF!</definedName>
    <definedName name="объем___2___1" localSheetId="5">#REF!</definedName>
    <definedName name="объем___2___1">#REF!</definedName>
    <definedName name="объем___2___1_1" localSheetId="5">#REF!</definedName>
    <definedName name="объем___2___1_1">#REF!</definedName>
    <definedName name="объем___2___10" localSheetId="5">#REF!</definedName>
    <definedName name="объем___2___10">#REF!</definedName>
    <definedName name="объем___2___10_1" localSheetId="5">#REF!</definedName>
    <definedName name="объем___2___10_1">#REF!</definedName>
    <definedName name="объем___2___12" localSheetId="5">#REF!</definedName>
    <definedName name="объем___2___12">#REF!</definedName>
    <definedName name="объем___2___2" localSheetId="5">#REF!</definedName>
    <definedName name="объем___2___2">#REF!</definedName>
    <definedName name="объем___2___2_1" localSheetId="5">#REF!</definedName>
    <definedName name="объем___2___2_1">#REF!</definedName>
    <definedName name="объем___2___3" localSheetId="5">#REF!</definedName>
    <definedName name="объем___2___3">#REF!</definedName>
    <definedName name="объем___2___4" localSheetId="5">#REF!</definedName>
    <definedName name="объем___2___4">#REF!</definedName>
    <definedName name="объем___2___4___0" localSheetId="5">#REF!</definedName>
    <definedName name="объем___2___4___0">#REF!</definedName>
    <definedName name="объем___2___4___0_1" localSheetId="5">#REF!</definedName>
    <definedName name="объем___2___4___0_1">#REF!</definedName>
    <definedName name="объем___2___4___5" localSheetId="5">#REF!</definedName>
    <definedName name="объем___2___4___5">#REF!</definedName>
    <definedName name="объем___2___4___5_1" localSheetId="5">#REF!</definedName>
    <definedName name="объем___2___4___5_1">#REF!</definedName>
    <definedName name="объем___2___4_1" localSheetId="5">#REF!</definedName>
    <definedName name="объем___2___4_1">#REF!</definedName>
    <definedName name="объем___2___4_1_1" localSheetId="5">#REF!</definedName>
    <definedName name="объем___2___4_1_1">#REF!</definedName>
    <definedName name="объем___2___4_1_1_1" localSheetId="5">#REF!</definedName>
    <definedName name="объем___2___4_1_1_1">#REF!</definedName>
    <definedName name="объем___2___4_3" localSheetId="5">#REF!</definedName>
    <definedName name="объем___2___4_3">#REF!</definedName>
    <definedName name="объем___2___4_3_1" localSheetId="5">#REF!</definedName>
    <definedName name="объем___2___4_3_1">#REF!</definedName>
    <definedName name="объем___2___4_5" localSheetId="5">#REF!</definedName>
    <definedName name="объем___2___4_5">#REF!</definedName>
    <definedName name="объем___2___4_5_1" localSheetId="5">#REF!</definedName>
    <definedName name="объем___2___4_5_1">#REF!</definedName>
    <definedName name="объем___2___5" localSheetId="5">#REF!</definedName>
    <definedName name="объем___2___5">#REF!</definedName>
    <definedName name="объем___2___5_1" localSheetId="5">#REF!</definedName>
    <definedName name="объем___2___5_1">#REF!</definedName>
    <definedName name="объем___2___6" localSheetId="5">#REF!</definedName>
    <definedName name="объем___2___6">#REF!</definedName>
    <definedName name="объем___2___6_1" localSheetId="5">#REF!</definedName>
    <definedName name="объем___2___6_1">#REF!</definedName>
    <definedName name="объем___2___8" localSheetId="5">#REF!</definedName>
    <definedName name="объем___2___8">#REF!</definedName>
    <definedName name="объем___2___8_1" localSheetId="5">#REF!</definedName>
    <definedName name="объем___2___8_1">#REF!</definedName>
    <definedName name="объем___2_1" localSheetId="5">#REF!</definedName>
    <definedName name="объем___2_1">#REF!</definedName>
    <definedName name="объем___2_1_1" localSheetId="5">#REF!</definedName>
    <definedName name="объем___2_1_1">#REF!</definedName>
    <definedName name="объем___2_1_1_1" localSheetId="5">#REF!</definedName>
    <definedName name="объем___2_1_1_1">#REF!</definedName>
    <definedName name="объем___2_3" localSheetId="5">#REF!</definedName>
    <definedName name="объем___2_3">#REF!</definedName>
    <definedName name="объем___2_3_1" localSheetId="5">#REF!</definedName>
    <definedName name="объем___2_3_1">#REF!</definedName>
    <definedName name="объем___2_5" localSheetId="5">#REF!</definedName>
    <definedName name="объем___2_5">#REF!</definedName>
    <definedName name="объем___2_5_1" localSheetId="5">#REF!</definedName>
    <definedName name="объем___2_5_1">#REF!</definedName>
    <definedName name="объем___3" localSheetId="5">#REF!</definedName>
    <definedName name="объем___3">#REF!</definedName>
    <definedName name="объем___3___0" localSheetId="5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5">#REF!</definedName>
    <definedName name="объем___3___0___5">#REF!</definedName>
    <definedName name="объем___3___0___5_1" localSheetId="5">#REF!</definedName>
    <definedName name="объем___3___0___5_1">#REF!</definedName>
    <definedName name="объем___3___0_1" localSheetId="5">#REF!</definedName>
    <definedName name="объем___3___0_1">#REF!</definedName>
    <definedName name="объем___3___0_1_1">NA()</definedName>
    <definedName name="объем___3___0_3" localSheetId="5">#REF!</definedName>
    <definedName name="объем___3___0_3">#REF!</definedName>
    <definedName name="объем___3___0_3_1" localSheetId="5">#REF!</definedName>
    <definedName name="объем___3___0_3_1">#REF!</definedName>
    <definedName name="объем___3___0_5" localSheetId="5">#REF!</definedName>
    <definedName name="объем___3___0_5">#REF!</definedName>
    <definedName name="объем___3___0_5_1" localSheetId="5">#REF!</definedName>
    <definedName name="объем___3___0_5_1">#REF!</definedName>
    <definedName name="объем___3___10" localSheetId="5">#REF!</definedName>
    <definedName name="объем___3___10">#REF!</definedName>
    <definedName name="объем___3___2" localSheetId="5">#REF!</definedName>
    <definedName name="объем___3___2">#REF!</definedName>
    <definedName name="объем___3___2_1" localSheetId="5">#REF!</definedName>
    <definedName name="объем___3___2_1">#REF!</definedName>
    <definedName name="объем___3___3" localSheetId="5">#REF!</definedName>
    <definedName name="объем___3___3">#REF!</definedName>
    <definedName name="объем___3___3_1" localSheetId="5">#REF!</definedName>
    <definedName name="объем___3___3_1">#REF!</definedName>
    <definedName name="объем___3___4" localSheetId="5">#REF!</definedName>
    <definedName name="объем___3___4">#REF!</definedName>
    <definedName name="объем___3___5" localSheetId="5">#REF!</definedName>
    <definedName name="объем___3___5">#REF!</definedName>
    <definedName name="объем___3___5_1" localSheetId="5">#REF!</definedName>
    <definedName name="объем___3___5_1">#REF!</definedName>
    <definedName name="объем___3___6" localSheetId="5">#REF!</definedName>
    <definedName name="объем___3___6">#REF!</definedName>
    <definedName name="объем___3___8" localSheetId="5">#REF!</definedName>
    <definedName name="объем___3___8">#REF!</definedName>
    <definedName name="объем___3_1" localSheetId="5">#REF!</definedName>
    <definedName name="объем___3_1">#REF!</definedName>
    <definedName name="объем___3_1_1" localSheetId="5">#REF!</definedName>
    <definedName name="объем___3_1_1">#REF!</definedName>
    <definedName name="объем___3_1_1_1" localSheetId="5">#REF!</definedName>
    <definedName name="объем___3_1_1_1">#REF!</definedName>
    <definedName name="объем___3_3">NA()</definedName>
    <definedName name="объем___3_5" localSheetId="5">#REF!</definedName>
    <definedName name="объем___3_5">#REF!</definedName>
    <definedName name="объем___3_5_1" localSheetId="5">#REF!</definedName>
    <definedName name="объем___3_5_1">#REF!</definedName>
    <definedName name="объем___4" localSheetId="5">#REF!</definedName>
    <definedName name="объем___4">#REF!</definedName>
    <definedName name="объем___4___0">NA()</definedName>
    <definedName name="объем___4___0___0" localSheetId="5">#REF!</definedName>
    <definedName name="объем___4___0___0">#REF!</definedName>
    <definedName name="объем___4___0___0___0" localSheetId="5">#REF!</definedName>
    <definedName name="объем___4___0___0___0">#REF!</definedName>
    <definedName name="объем___4___0___0___0___0" localSheetId="5">#REF!</definedName>
    <definedName name="объем___4___0___0___0___0">#REF!</definedName>
    <definedName name="объем___4___0___0___0___0_1" localSheetId="5">#REF!</definedName>
    <definedName name="объем___4___0___0___0___0_1">#REF!</definedName>
    <definedName name="объем___4___0___0___0_1" localSheetId="5">#REF!</definedName>
    <definedName name="объем___4___0___0___0_1">#REF!</definedName>
    <definedName name="объем___4___0___0___1" localSheetId="5">#REF!</definedName>
    <definedName name="объем___4___0___0___1">#REF!</definedName>
    <definedName name="объем___4___0___0___1_1" localSheetId="5">#REF!</definedName>
    <definedName name="объем___4___0___0___1_1">#REF!</definedName>
    <definedName name="объем___4___0___0___5" localSheetId="5">#REF!</definedName>
    <definedName name="объем___4___0___0___5">#REF!</definedName>
    <definedName name="объем___4___0___0___5_1" localSheetId="5">#REF!</definedName>
    <definedName name="объем___4___0___0___5_1">#REF!</definedName>
    <definedName name="объем___4___0___0_1" localSheetId="5">#REF!</definedName>
    <definedName name="объем___4___0___0_1">#REF!</definedName>
    <definedName name="объем___4___0___0_1_1" localSheetId="5">#REF!</definedName>
    <definedName name="объем___4___0___0_1_1">#REF!</definedName>
    <definedName name="объем___4___0___0_1_1_1" localSheetId="5">#REF!</definedName>
    <definedName name="объем___4___0___0_1_1_1">#REF!</definedName>
    <definedName name="объем___4___0___0_5" localSheetId="5">#REF!</definedName>
    <definedName name="объем___4___0___0_5">#REF!</definedName>
    <definedName name="объем___4___0___0_5_1" localSheetId="5">#REF!</definedName>
    <definedName name="объем___4___0___0_5_1">#REF!</definedName>
    <definedName name="объем___4___0___1" localSheetId="5">#REF!</definedName>
    <definedName name="объем___4___0___1">#REF!</definedName>
    <definedName name="объем___4___0___1_1" localSheetId="5">#REF!</definedName>
    <definedName name="объем___4___0___1_1">#REF!</definedName>
    <definedName name="объем___4___0___5">NA()</definedName>
    <definedName name="объем___4___0_1" localSheetId="5">#REF!</definedName>
    <definedName name="объем___4___0_1">#REF!</definedName>
    <definedName name="объем___4___0_1_1" localSheetId="5">#REF!</definedName>
    <definedName name="объем___4___0_1_1">#REF!</definedName>
    <definedName name="объем___4___0_1_1_1" localSheetId="5">#REF!</definedName>
    <definedName name="объем___4___0_1_1_1">#REF!</definedName>
    <definedName name="объем___4___0_3" localSheetId="5">#REF!</definedName>
    <definedName name="объем___4___0_3">#REF!</definedName>
    <definedName name="объем___4___0_3_1" localSheetId="5">#REF!</definedName>
    <definedName name="объем___4___0_3_1">#REF!</definedName>
    <definedName name="объем___4___0_5">NA()</definedName>
    <definedName name="объем___4___1" localSheetId="5">#REF!</definedName>
    <definedName name="объем___4___1">#REF!</definedName>
    <definedName name="объем___4___1_1" localSheetId="5">#REF!</definedName>
    <definedName name="объем___4___1_1">#REF!</definedName>
    <definedName name="объем___4___10" localSheetId="5">#REF!</definedName>
    <definedName name="объем___4___10">#REF!</definedName>
    <definedName name="объем___4___10_1" localSheetId="5">#REF!</definedName>
    <definedName name="объем___4___10_1">#REF!</definedName>
    <definedName name="объем___4___12" localSheetId="5">#REF!</definedName>
    <definedName name="объем___4___12">#REF!</definedName>
    <definedName name="объем___4___2" localSheetId="5">#REF!</definedName>
    <definedName name="объем___4___2">#REF!</definedName>
    <definedName name="объем___4___2_1" localSheetId="5">#REF!</definedName>
    <definedName name="объем___4___2_1">#REF!</definedName>
    <definedName name="объем___4___3" localSheetId="5">#REF!</definedName>
    <definedName name="объем___4___3">#REF!</definedName>
    <definedName name="объем___4___3_1" localSheetId="5">#REF!</definedName>
    <definedName name="объем___4___3_1">#REF!</definedName>
    <definedName name="объем___4___4" localSheetId="5">#REF!</definedName>
    <definedName name="объем___4___4">#REF!</definedName>
    <definedName name="объем___4___4_1" localSheetId="5">#REF!</definedName>
    <definedName name="объем___4___4_1">#REF!</definedName>
    <definedName name="объем___4___5" localSheetId="5">#REF!</definedName>
    <definedName name="объем___4___5">#REF!</definedName>
    <definedName name="объем___4___5_1" localSheetId="5">#REF!</definedName>
    <definedName name="объем___4___5_1">#REF!</definedName>
    <definedName name="объем___4___6" localSheetId="5">#REF!</definedName>
    <definedName name="объем___4___6">#REF!</definedName>
    <definedName name="объем___4___6_1" localSheetId="5">#REF!</definedName>
    <definedName name="объем___4___6_1">#REF!</definedName>
    <definedName name="объем___4___8" localSheetId="5">#REF!</definedName>
    <definedName name="объем___4___8">#REF!</definedName>
    <definedName name="объем___4___8_1" localSheetId="5">#REF!</definedName>
    <definedName name="объем___4___8_1">#REF!</definedName>
    <definedName name="объем___4_1" localSheetId="5">#REF!</definedName>
    <definedName name="объем___4_1">#REF!</definedName>
    <definedName name="объем___4_1_1" localSheetId="5">#REF!</definedName>
    <definedName name="объем___4_1_1">#REF!</definedName>
    <definedName name="объем___4_1_1_1" localSheetId="5">#REF!</definedName>
    <definedName name="объем___4_1_1_1">#REF!</definedName>
    <definedName name="объем___4_3" localSheetId="5">#REF!</definedName>
    <definedName name="объем___4_3">#REF!</definedName>
    <definedName name="объем___4_3_1" localSheetId="5">#REF!</definedName>
    <definedName name="объем___4_3_1">#REF!</definedName>
    <definedName name="объем___4_5" localSheetId="5">#REF!</definedName>
    <definedName name="объем___4_5">#REF!</definedName>
    <definedName name="объем___4_5_1" localSheetId="5">#REF!</definedName>
    <definedName name="объем___4_5_1">#REF!</definedName>
    <definedName name="объем___5">NA()</definedName>
    <definedName name="объем___5___0" localSheetId="5">#REF!</definedName>
    <definedName name="объем___5___0">#REF!</definedName>
    <definedName name="объем___5___0___0" localSheetId="5">#REF!</definedName>
    <definedName name="объем___5___0___0">#REF!</definedName>
    <definedName name="объем___5___0___0___0" localSheetId="5">#REF!</definedName>
    <definedName name="объем___5___0___0___0">#REF!</definedName>
    <definedName name="объем___5___0___0___0___0" localSheetId="5">#REF!</definedName>
    <definedName name="объем___5___0___0___0___0">#REF!</definedName>
    <definedName name="объем___5___0___0___0___0_1" localSheetId="5">#REF!</definedName>
    <definedName name="объем___5___0___0___0___0_1">#REF!</definedName>
    <definedName name="объем___5___0___0___0_1" localSheetId="5">#REF!</definedName>
    <definedName name="объем___5___0___0___0_1">#REF!</definedName>
    <definedName name="объем___5___0___0_1" localSheetId="5">#REF!</definedName>
    <definedName name="объем___5___0___0_1">#REF!</definedName>
    <definedName name="объем___5___0___1" localSheetId="5">#REF!</definedName>
    <definedName name="объем___5___0___1">#REF!</definedName>
    <definedName name="объем___5___0___1_1" localSheetId="5">#REF!</definedName>
    <definedName name="объем___5___0___1_1">#REF!</definedName>
    <definedName name="объем___5___0___5" localSheetId="5">#REF!</definedName>
    <definedName name="объем___5___0___5">#REF!</definedName>
    <definedName name="объем___5___0___5_1" localSheetId="5">#REF!</definedName>
    <definedName name="объем___5___0___5_1">#REF!</definedName>
    <definedName name="объем___5___0_1" localSheetId="5">#REF!</definedName>
    <definedName name="объем___5___0_1">#REF!</definedName>
    <definedName name="объем___5___0_1_1" localSheetId="5">#REF!</definedName>
    <definedName name="объем___5___0_1_1">#REF!</definedName>
    <definedName name="объем___5___0_1_1_1" localSheetId="5">#REF!</definedName>
    <definedName name="объем___5___0_1_1_1">#REF!</definedName>
    <definedName name="объем___5___0_3" localSheetId="5">#REF!</definedName>
    <definedName name="объем___5___0_3">#REF!</definedName>
    <definedName name="объем___5___0_3_1" localSheetId="5">#REF!</definedName>
    <definedName name="объем___5___0_3_1">#REF!</definedName>
    <definedName name="объем___5___0_5" localSheetId="5">#REF!</definedName>
    <definedName name="объем___5___0_5">#REF!</definedName>
    <definedName name="объем___5___0_5_1" localSheetId="5">#REF!</definedName>
    <definedName name="объем___5___0_5_1">#REF!</definedName>
    <definedName name="объем___5___1" localSheetId="5">#REF!</definedName>
    <definedName name="объем___5___1">#REF!</definedName>
    <definedName name="объем___5___1_1" localSheetId="5">#REF!</definedName>
    <definedName name="объем___5___1_1">#REF!</definedName>
    <definedName name="объем___5___3">NA()</definedName>
    <definedName name="объем___5___5">NA()</definedName>
    <definedName name="объем___5_1" localSheetId="5">#REF!</definedName>
    <definedName name="объем___5_1">#REF!</definedName>
    <definedName name="объем___5_1_1" localSheetId="5">#REF!</definedName>
    <definedName name="объем___5_1_1">#REF!</definedName>
    <definedName name="объем___5_1_1_1" localSheetId="5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5">#REF!</definedName>
    <definedName name="объем___6___0">#REF!</definedName>
    <definedName name="объем___6___0___0" localSheetId="5">#REF!</definedName>
    <definedName name="объем___6___0___0">#REF!</definedName>
    <definedName name="объем___6___0___0___0" localSheetId="5">#REF!</definedName>
    <definedName name="объем___6___0___0___0">#REF!</definedName>
    <definedName name="объем___6___0___0___0___0" localSheetId="5">#REF!</definedName>
    <definedName name="объем___6___0___0___0___0">#REF!</definedName>
    <definedName name="объем___6___0___0___0___0_1" localSheetId="5">#REF!</definedName>
    <definedName name="объем___6___0___0___0___0_1">#REF!</definedName>
    <definedName name="объем___6___0___0___0_1" localSheetId="5">#REF!</definedName>
    <definedName name="объем___6___0___0___0_1">#REF!</definedName>
    <definedName name="объем___6___0___0_1" localSheetId="5">#REF!</definedName>
    <definedName name="объем___6___0___0_1">#REF!</definedName>
    <definedName name="объем___6___0___1" localSheetId="5">#REF!</definedName>
    <definedName name="объем___6___0___1">#REF!</definedName>
    <definedName name="объем___6___0___1_1" localSheetId="5">#REF!</definedName>
    <definedName name="объем___6___0___1_1">#REF!</definedName>
    <definedName name="объем___6___0___5" localSheetId="5">#REF!</definedName>
    <definedName name="объем___6___0___5">#REF!</definedName>
    <definedName name="объем___6___0___5_1" localSheetId="5">#REF!</definedName>
    <definedName name="объем___6___0___5_1">#REF!</definedName>
    <definedName name="объем___6___0_1" localSheetId="5">#REF!</definedName>
    <definedName name="объем___6___0_1">#REF!</definedName>
    <definedName name="объем___6___0_1_1" localSheetId="5">#REF!</definedName>
    <definedName name="объем___6___0_1_1">#REF!</definedName>
    <definedName name="объем___6___0_1_1_1" localSheetId="5">#REF!</definedName>
    <definedName name="объем___6___0_1_1_1">#REF!</definedName>
    <definedName name="объем___6___0_3" localSheetId="5">#REF!</definedName>
    <definedName name="объем___6___0_3">#REF!</definedName>
    <definedName name="объем___6___0_3_1" localSheetId="5">#REF!</definedName>
    <definedName name="объем___6___0_3_1">#REF!</definedName>
    <definedName name="объем___6___0_5" localSheetId="5">#REF!</definedName>
    <definedName name="объем___6___0_5">#REF!</definedName>
    <definedName name="объем___6___0_5_1" localSheetId="5">#REF!</definedName>
    <definedName name="объем___6___0_5_1">#REF!</definedName>
    <definedName name="объем___6___1" localSheetId="5">#REF!</definedName>
    <definedName name="объем___6___1">#REF!</definedName>
    <definedName name="объем___6___10" localSheetId="5">#REF!</definedName>
    <definedName name="объем___6___10">#REF!</definedName>
    <definedName name="объем___6___10_1" localSheetId="5">#REF!</definedName>
    <definedName name="объем___6___10_1">#REF!</definedName>
    <definedName name="объем___6___12" localSheetId="5">#REF!</definedName>
    <definedName name="объем___6___12">#REF!</definedName>
    <definedName name="объем___6___2" localSheetId="5">#REF!</definedName>
    <definedName name="объем___6___2">#REF!</definedName>
    <definedName name="объем___6___2_1" localSheetId="5">#REF!</definedName>
    <definedName name="объем___6___2_1">#REF!</definedName>
    <definedName name="объем___6___4" localSheetId="5">#REF!</definedName>
    <definedName name="объем___6___4">#REF!</definedName>
    <definedName name="объем___6___4_1" localSheetId="5">#REF!</definedName>
    <definedName name="объем___6___4_1">#REF!</definedName>
    <definedName name="объем___6___5">NA()</definedName>
    <definedName name="объем___6___6" localSheetId="5">#REF!</definedName>
    <definedName name="объем___6___6">#REF!</definedName>
    <definedName name="объем___6___6_1" localSheetId="5">#REF!</definedName>
    <definedName name="объем___6___6_1">#REF!</definedName>
    <definedName name="объем___6___8" localSheetId="5">#REF!</definedName>
    <definedName name="объем___6___8">#REF!</definedName>
    <definedName name="объем___6___8_1" localSheetId="5">#REF!</definedName>
    <definedName name="объем___6___8_1">#REF!</definedName>
    <definedName name="объем___6_1" localSheetId="5">#REF!</definedName>
    <definedName name="объем___6_1">#REF!</definedName>
    <definedName name="объем___6_1_1" localSheetId="5">#REF!</definedName>
    <definedName name="объем___6_1_1">#REF!</definedName>
    <definedName name="объем___6_1_1_1" localSheetId="5">#REF!</definedName>
    <definedName name="объем___6_1_1_1">#REF!</definedName>
    <definedName name="объем___6_3" localSheetId="5">#REF!</definedName>
    <definedName name="объем___6_3">#REF!</definedName>
    <definedName name="объем___6_3_1" localSheetId="5">#REF!</definedName>
    <definedName name="объем___6_3_1">#REF!</definedName>
    <definedName name="объем___6_5">NA()</definedName>
    <definedName name="объем___7" localSheetId="5">#REF!</definedName>
    <definedName name="объем___7">#REF!</definedName>
    <definedName name="объем___7___0" localSheetId="5">#REF!</definedName>
    <definedName name="объем___7___0">#REF!</definedName>
    <definedName name="объем___7___10" localSheetId="5">#REF!</definedName>
    <definedName name="объем___7___10">#REF!</definedName>
    <definedName name="объем___7___2" localSheetId="5">#REF!</definedName>
    <definedName name="объем___7___2">#REF!</definedName>
    <definedName name="объем___7___4" localSheetId="5">#REF!</definedName>
    <definedName name="объем___7___4">#REF!</definedName>
    <definedName name="объем___7___6" localSheetId="5">#REF!</definedName>
    <definedName name="объем___7___6">#REF!</definedName>
    <definedName name="объем___7___8" localSheetId="5">#REF!</definedName>
    <definedName name="объем___7___8">#REF!</definedName>
    <definedName name="объем___7_1" localSheetId="5">#REF!</definedName>
    <definedName name="объем___7_1">#REF!</definedName>
    <definedName name="объем___8" localSheetId="5">#REF!</definedName>
    <definedName name="объем___8">#REF!</definedName>
    <definedName name="объем___8___0" localSheetId="5">#REF!</definedName>
    <definedName name="объем___8___0">#REF!</definedName>
    <definedName name="объем___8___0___0" localSheetId="5">#REF!</definedName>
    <definedName name="объем___8___0___0">#REF!</definedName>
    <definedName name="объем___8___0___0___0" localSheetId="5">#REF!</definedName>
    <definedName name="объем___8___0___0___0">#REF!</definedName>
    <definedName name="объем___8___0___0___0___0" localSheetId="5">#REF!</definedName>
    <definedName name="объем___8___0___0___0___0">#REF!</definedName>
    <definedName name="объем___8___0___0___0___0_1" localSheetId="5">#REF!</definedName>
    <definedName name="объем___8___0___0___0___0_1">#REF!</definedName>
    <definedName name="объем___8___0___0___0_1" localSheetId="5">#REF!</definedName>
    <definedName name="объем___8___0___0___0_1">#REF!</definedName>
    <definedName name="объем___8___0___0_1" localSheetId="5">#REF!</definedName>
    <definedName name="объем___8___0___0_1">#REF!</definedName>
    <definedName name="объем___8___0___1" localSheetId="5">#REF!</definedName>
    <definedName name="объем___8___0___1">#REF!</definedName>
    <definedName name="объем___8___0___1_1" localSheetId="5">#REF!</definedName>
    <definedName name="объем___8___0___1_1">#REF!</definedName>
    <definedName name="объем___8___0___5" localSheetId="5">#REF!</definedName>
    <definedName name="объем___8___0___5">#REF!</definedName>
    <definedName name="объем___8___0___5_1" localSheetId="5">#REF!</definedName>
    <definedName name="объем___8___0___5_1">#REF!</definedName>
    <definedName name="объем___8___0_1" localSheetId="5">#REF!</definedName>
    <definedName name="объем___8___0_1">#REF!</definedName>
    <definedName name="объем___8___0_1_1" localSheetId="5">#REF!</definedName>
    <definedName name="объем___8___0_1_1">#REF!</definedName>
    <definedName name="объем___8___0_1_1_1" localSheetId="5">#REF!</definedName>
    <definedName name="объем___8___0_1_1_1">#REF!</definedName>
    <definedName name="объем___8___0_3" localSheetId="5">#REF!</definedName>
    <definedName name="объем___8___0_3">#REF!</definedName>
    <definedName name="объем___8___0_3_1" localSheetId="5">#REF!</definedName>
    <definedName name="объем___8___0_3_1">#REF!</definedName>
    <definedName name="объем___8___0_5" localSheetId="5">#REF!</definedName>
    <definedName name="объем___8___0_5">#REF!</definedName>
    <definedName name="объем___8___0_5_1" localSheetId="5">#REF!</definedName>
    <definedName name="объем___8___0_5_1">#REF!</definedName>
    <definedName name="объем___8___1" localSheetId="5">#REF!</definedName>
    <definedName name="объем___8___1">#REF!</definedName>
    <definedName name="объем___8___10" localSheetId="5">#REF!</definedName>
    <definedName name="объем___8___10">#REF!</definedName>
    <definedName name="объем___8___10_1" localSheetId="5">#REF!</definedName>
    <definedName name="объем___8___10_1">#REF!</definedName>
    <definedName name="объем___8___12" localSheetId="5">#REF!</definedName>
    <definedName name="объем___8___12">#REF!</definedName>
    <definedName name="объем___8___2" localSheetId="5">#REF!</definedName>
    <definedName name="объем___8___2">#REF!</definedName>
    <definedName name="объем___8___2_1" localSheetId="5">#REF!</definedName>
    <definedName name="объем___8___2_1">#REF!</definedName>
    <definedName name="объем___8___4" localSheetId="5">#REF!</definedName>
    <definedName name="объем___8___4">#REF!</definedName>
    <definedName name="объем___8___4_1" localSheetId="5">#REF!</definedName>
    <definedName name="объем___8___4_1">#REF!</definedName>
    <definedName name="объем___8___5" localSheetId="5">#REF!</definedName>
    <definedName name="объем___8___5">#REF!</definedName>
    <definedName name="объем___8___5_1" localSheetId="5">#REF!</definedName>
    <definedName name="объем___8___5_1">#REF!</definedName>
    <definedName name="объем___8___6" localSheetId="5">#REF!</definedName>
    <definedName name="объем___8___6">#REF!</definedName>
    <definedName name="объем___8___6_1" localSheetId="5">#REF!</definedName>
    <definedName name="объем___8___6_1">#REF!</definedName>
    <definedName name="объем___8___8" localSheetId="5">#REF!</definedName>
    <definedName name="объем___8___8">#REF!</definedName>
    <definedName name="объем___8___8_1" localSheetId="5">#REF!</definedName>
    <definedName name="объем___8___8_1">#REF!</definedName>
    <definedName name="объем___8_1" localSheetId="5">#REF!</definedName>
    <definedName name="объем___8_1">#REF!</definedName>
    <definedName name="объем___8_1_1" localSheetId="5">#REF!</definedName>
    <definedName name="объем___8_1_1">#REF!</definedName>
    <definedName name="объем___8_1_1_1" localSheetId="5">#REF!</definedName>
    <definedName name="объем___8_1_1_1">#REF!</definedName>
    <definedName name="объем___8_3" localSheetId="5">#REF!</definedName>
    <definedName name="объем___8_3">#REF!</definedName>
    <definedName name="объем___8_3_1" localSheetId="5">#REF!</definedName>
    <definedName name="объем___8_3_1">#REF!</definedName>
    <definedName name="объем___8_5" localSheetId="5">#REF!</definedName>
    <definedName name="объем___8_5">#REF!</definedName>
    <definedName name="объем___8_5_1" localSheetId="5">#REF!</definedName>
    <definedName name="объем___8_5_1">#REF!</definedName>
    <definedName name="объем___9" localSheetId="5">#REF!</definedName>
    <definedName name="объем___9">#REF!</definedName>
    <definedName name="объем___9___0" localSheetId="5">#REF!</definedName>
    <definedName name="объем___9___0">#REF!</definedName>
    <definedName name="объем___9___0___0" localSheetId="5">#REF!</definedName>
    <definedName name="объем___9___0___0">#REF!</definedName>
    <definedName name="объем___9___0___0___0" localSheetId="5">#REF!</definedName>
    <definedName name="объем___9___0___0___0">#REF!</definedName>
    <definedName name="объем___9___0___0___0___0" localSheetId="5">#REF!</definedName>
    <definedName name="объем___9___0___0___0___0">#REF!</definedName>
    <definedName name="объем___9___0___0___0___0_1" localSheetId="5">#REF!</definedName>
    <definedName name="объем___9___0___0___0___0_1">#REF!</definedName>
    <definedName name="объем___9___0___0___0_1" localSheetId="5">#REF!</definedName>
    <definedName name="объем___9___0___0___0_1">#REF!</definedName>
    <definedName name="объем___9___0___0_1" localSheetId="5">#REF!</definedName>
    <definedName name="объем___9___0___0_1">#REF!</definedName>
    <definedName name="объем___9___0___5" localSheetId="5">#REF!</definedName>
    <definedName name="объем___9___0___5">#REF!</definedName>
    <definedName name="объем___9___0___5_1" localSheetId="5">#REF!</definedName>
    <definedName name="объем___9___0___5_1">#REF!</definedName>
    <definedName name="объем___9___0_1" localSheetId="5">#REF!</definedName>
    <definedName name="объем___9___0_1">#REF!</definedName>
    <definedName name="объем___9___0_5" localSheetId="5">#REF!</definedName>
    <definedName name="объем___9___0_5">#REF!</definedName>
    <definedName name="объем___9___0_5_1" localSheetId="5">#REF!</definedName>
    <definedName name="объем___9___0_5_1">#REF!</definedName>
    <definedName name="объем___9___10" localSheetId="5">#REF!</definedName>
    <definedName name="объем___9___10">#REF!</definedName>
    <definedName name="объем___9___2" localSheetId="5">#REF!</definedName>
    <definedName name="объем___9___2">#REF!</definedName>
    <definedName name="объем___9___4" localSheetId="5">#REF!</definedName>
    <definedName name="объем___9___4">#REF!</definedName>
    <definedName name="объем___9___5" localSheetId="5">#REF!</definedName>
    <definedName name="объем___9___5">#REF!</definedName>
    <definedName name="объем___9___5_1" localSheetId="5">#REF!</definedName>
    <definedName name="объем___9___5_1">#REF!</definedName>
    <definedName name="объем___9___6" localSheetId="5">#REF!</definedName>
    <definedName name="объем___9___6">#REF!</definedName>
    <definedName name="объем___9___8" localSheetId="5">#REF!</definedName>
    <definedName name="объем___9___8">#REF!</definedName>
    <definedName name="объем___9_1" localSheetId="5">#REF!</definedName>
    <definedName name="объем___9_1">#REF!</definedName>
    <definedName name="объем___9_1_1" localSheetId="5">#REF!</definedName>
    <definedName name="объем___9_1_1">#REF!</definedName>
    <definedName name="объем___9_1_1_1" localSheetId="5">#REF!</definedName>
    <definedName name="объем___9_1_1_1">#REF!</definedName>
    <definedName name="объем___9_3" localSheetId="5">#REF!</definedName>
    <definedName name="объем___9_3">#REF!</definedName>
    <definedName name="объем___9_3_1" localSheetId="5">#REF!</definedName>
    <definedName name="объем___9_3_1">#REF!</definedName>
    <definedName name="объем___9_5" localSheetId="5">#REF!</definedName>
    <definedName name="объем___9_5">#REF!</definedName>
    <definedName name="объем___9_5_1" localSheetId="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5">#REF!</definedName>
    <definedName name="объем1">#REF!</definedName>
    <definedName name="ог" localSheetId="5" hidden="1">{#N/A,#N/A,TRUE,"Смета на пасс. обор. №1"}</definedName>
    <definedName name="ог" hidden="1">{#N/A,#N/A,TRUE,"Смета на пасс. обор. №1"}</definedName>
    <definedName name="ог_1" localSheetId="5" hidden="1">{#N/A,#N/A,TRUE,"Смета на пасс. обор. №1"}</definedName>
    <definedName name="ог_1" hidden="1">{#N/A,#N/A,TRUE,"Смета на пасс. обор. №1"}</definedName>
    <definedName name="ок" localSheetId="5">#REF!</definedName>
    <definedName name="ок">#REF!</definedName>
    <definedName name="ок_1" localSheetId="5">#REF!</definedName>
    <definedName name="ок_1">#REF!</definedName>
    <definedName name="Окончательно" localSheetId="5">#REF!</definedName>
    <definedName name="Окончательно">#REF!</definedName>
    <definedName name="окраска_05">[13]окраска!$C$7:$Z$30</definedName>
    <definedName name="окраска_06">[13]окраска!$C$35:$Z$58</definedName>
    <definedName name="окраска_07">[13]окраска!$C$63:$Z$86</definedName>
    <definedName name="окраска_08">[13]окраска!$C$91:$Z$114</definedName>
    <definedName name="окраска_09">[13]окраска!$C$119:$Z$142</definedName>
    <definedName name="окраска_10">[13]окраска!$C$147:$Z$170</definedName>
    <definedName name="окраска_11">[13]окраска!$C$175:$Z$198</definedName>
    <definedName name="окраска_12">[13]окраска!$C$203:$Z$226</definedName>
    <definedName name="окраска_13">[13]окраска!$C$231:$Z$254</definedName>
    <definedName name="окраска_14">[13]окраска!$C$259:$Z$282</definedName>
    <definedName name="окраска_15">[13]окраска!$C$287:$Z$310</definedName>
    <definedName name="олд" localSheetId="5" hidden="1">{#N/A,#N/A,TRUE,"Смета на пасс. обор. №1"}</definedName>
    <definedName name="олд" hidden="1">{#N/A,#N/A,TRUE,"Смета на пасс. обор. №1"}</definedName>
    <definedName name="олд_1" localSheetId="5" hidden="1">{#N/A,#N/A,TRUE,"Смета на пасс. обор. №1"}</definedName>
    <definedName name="олд_1" hidden="1">{#N/A,#N/A,TRUE,"Смета на пасс. обор. №1"}</definedName>
    <definedName name="олпрол" localSheetId="5">#REF!</definedName>
    <definedName name="олпрол">#REF!</definedName>
    <definedName name="олролрт" localSheetId="5">#REF!</definedName>
    <definedName name="олролрт">#REF!</definedName>
    <definedName name="ОЛЯ" localSheetId="5">#REF!</definedName>
    <definedName name="ОЛЯ">#REF!</definedName>
    <definedName name="ооо" localSheetId="5">#REF!</definedName>
    <definedName name="ооо">#REF!</definedName>
    <definedName name="ООО_НИИПРИИ___Севзапинжтехнология" localSheetId="5">#REF!</definedName>
    <definedName name="ООО_НИИПРИИ___Севзапинжтехнология">#REF!</definedName>
    <definedName name="оооо" localSheetId="5">#REF!</definedName>
    <definedName name="оооо">#REF!</definedName>
    <definedName name="Опер">[39]Орг!$C$50:$C$86</definedName>
    <definedName name="орп" localSheetId="5" hidden="1">{#N/A,#N/A,TRUE,"Смета на пасс. обор. №1"}</definedName>
    <definedName name="орп" hidden="1">{#N/A,#N/A,TRUE,"Смета на пасс. обор. №1"}</definedName>
    <definedName name="орп_1" localSheetId="5" hidden="1">{#N/A,#N/A,TRUE,"Смета на пасс. обор. №1"}</definedName>
    <definedName name="орп_1" hidden="1">{#N/A,#N/A,TRUE,"Смета на пасс. обор. №1"}</definedName>
    <definedName name="Осн_Камер" localSheetId="5">#REF!</definedName>
    <definedName name="Осн_Камер">#REF!</definedName>
    <definedName name="от" localSheetId="5" hidden="1">{#N/A,#N/A,TRUE,"Смета на пасс. обор. №1"}</definedName>
    <definedName name="от" hidden="1">{#N/A,#N/A,TRUE,"Смета на пасс. обор. №1"}</definedName>
    <definedName name="от_1" localSheetId="5" hidden="1">{#N/A,#N/A,TRUE,"Смета на пасс. обор. №1"}</definedName>
    <definedName name="от_1" hidden="1">{#N/A,#N/A,TRUE,"Смета на пасс. обор. №1"}</definedName>
    <definedName name="Отч_пож">[17]Коэфф!$B$6</definedName>
    <definedName name="Отчет" localSheetId="5">#REF!</definedName>
    <definedName name="Отчет">#REF!</definedName>
    <definedName name="ОФ_а_с_пц">[13]рабочий!$CI$121:$CY$143</definedName>
    <definedName name="п" localSheetId="5">#REF!</definedName>
    <definedName name="п">#REF!</definedName>
    <definedName name="п_1" localSheetId="5">#REF!</definedName>
    <definedName name="п_1">#REF!</definedName>
    <definedName name="п1111111" localSheetId="5">#REF!</definedName>
    <definedName name="п1111111">#REF!</definedName>
    <definedName name="п45" localSheetId="5">#REF!</definedName>
    <definedName name="п45">#REF!</definedName>
    <definedName name="ПА3" localSheetId="5">#REF!</definedName>
    <definedName name="ПА3">#REF!</definedName>
    <definedName name="ПА4" localSheetId="5">#REF!</definedName>
    <definedName name="ПА4">#REF!</definedName>
    <definedName name="паша" localSheetId="5">#REF!</definedName>
    <definedName name="паша">#REF!</definedName>
    <definedName name="ПБ" localSheetId="5">#REF!</definedName>
    <definedName name="ПБ">#REF!</definedName>
    <definedName name="ПД" localSheetId="5">#REF!</definedName>
    <definedName name="ПД">#REF!</definedName>
    <definedName name="ПереченьДолжностей">[40]Должности!$A$2:$A$31</definedName>
    <definedName name="ПЗ2" localSheetId="5">#REF!</definedName>
    <definedName name="ПЗ2">#REF!</definedName>
    <definedName name="пионер" localSheetId="5">#REF!</definedName>
    <definedName name="пионер">#REF!</definedName>
    <definedName name="ПИР" localSheetId="5">#REF!</definedName>
    <definedName name="ПИР">#REF!</definedName>
    <definedName name="ПИСС_стац" localSheetId="5">#REF!</definedName>
    <definedName name="ПИСС_стац">#REF!</definedName>
    <definedName name="ПИСС_эксп" localSheetId="5">#REF!</definedName>
    <definedName name="ПИСС_эксп">#REF!</definedName>
    <definedName name="Пкр">'[14]Лист опроса'!$B$41</definedName>
    <definedName name="План">'[41]Смета 7'!$F$1</definedName>
    <definedName name="Площадь" localSheetId="5">#REF!</definedName>
    <definedName name="Площадь">#REF!</definedName>
    <definedName name="Площадь_1" localSheetId="5">#REF!</definedName>
    <definedName name="Площадь_1">#REF!</definedName>
    <definedName name="Площадь_нелинейных_объектов" localSheetId="5">#REF!</definedName>
    <definedName name="Площадь_нелинейных_объектов">#REF!</definedName>
    <definedName name="Площадь_нелинейных_объектов_1" localSheetId="5">#REF!</definedName>
    <definedName name="Площадь_нелинейных_объектов_1">#REF!</definedName>
    <definedName name="Площадь_планшетов" localSheetId="5">#REF!</definedName>
    <definedName name="Площадь_планшетов">#REF!</definedName>
    <definedName name="Площадь_планшетов_1" localSheetId="5">#REF!</definedName>
    <definedName name="Площадь_планшетов_1">#REF!</definedName>
    <definedName name="пнр" localSheetId="5">#REF!</definedName>
    <definedName name="пнр">#REF!</definedName>
    <definedName name="ПодрядДолжн">[30]ОбмОбслЗемОд!$F$67</definedName>
    <definedName name="ПодрядИмя">[30]ОбмОбслЗемОд!$H$69</definedName>
    <definedName name="Подрядчик">[30]ОбмОбслЗемОд!$A$7</definedName>
    <definedName name="ПОКАЗАТЕЛИ_ДОЛГОСР.ПРОГНОЗА" localSheetId="5">'[42]2002(v2)'!#REF!</definedName>
    <definedName name="ПОКАЗАТЕЛИ_ДОЛГОСР.ПРОГНОЗА">'[42]2002(v2)'!#REF!</definedName>
    <definedName name="Полевые" localSheetId="5">#REF!</definedName>
    <definedName name="Полевые">#REF!</definedName>
    <definedName name="Полно" localSheetId="5">#REF!</definedName>
    <definedName name="Полно">#REF!</definedName>
    <definedName name="попр" localSheetId="5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5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5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5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5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5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5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5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5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5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5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5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5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5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5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5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5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5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5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5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5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5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5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5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5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5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5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5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5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5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5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5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5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5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5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5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5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5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5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5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5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5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5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5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5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5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5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5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5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5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5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5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5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5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5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5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5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5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5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5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5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5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5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5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5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5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5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5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5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5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5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5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5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5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5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5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5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5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5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5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5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5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5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5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5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5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5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5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5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5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5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5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5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5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5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5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5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5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5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5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5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5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5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5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5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5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5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5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5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5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5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5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5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5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5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5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5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5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5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5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5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5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5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5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5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5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5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5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5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5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5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5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5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5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5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5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5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5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5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5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5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5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5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5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5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5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5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5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5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5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5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5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5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5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5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5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5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5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5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5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5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5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5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5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5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5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5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5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5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5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5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5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5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5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5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5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5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5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5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5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5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5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5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5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5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5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5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5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5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5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5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5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5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5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5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5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5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5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5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5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5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5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5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5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5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5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5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5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5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5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5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5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5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5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5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5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5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5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5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5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5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5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5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5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5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5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5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5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5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5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5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5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5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5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5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5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5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5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5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5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5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5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5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5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5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5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5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5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5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5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5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5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5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5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5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5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5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5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5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5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5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5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5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5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5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5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5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5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5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5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5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5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5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5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5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5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5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5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5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5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5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5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5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5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5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5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5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5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5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5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5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5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5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5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5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5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5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5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5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5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5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5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5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5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5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5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5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5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5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5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5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5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5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5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5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5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5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5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5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5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5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5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5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5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5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5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5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5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5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5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5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5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5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5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5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5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5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5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5" hidden="1">{#N/A,#N/A,TRUE,"Смета на пасс. обор. №1"}</definedName>
    <definedName name="пор" hidden="1">{#N/A,#N/A,TRUE,"Смета на пасс. обор. №1"}</definedName>
    <definedName name="пор_1" localSheetId="5" hidden="1">{#N/A,#N/A,TRUE,"Смета на пасс. обор. №1"}</definedName>
    <definedName name="пор_1" hidden="1">{#N/A,#N/A,TRUE,"Смета на пасс. обор. №1"}</definedName>
    <definedName name="пояснит." localSheetId="5">#REF!</definedName>
    <definedName name="пояснит.">#REF!</definedName>
    <definedName name="ппп" localSheetId="5">#REF!</definedName>
    <definedName name="ппп">#REF!</definedName>
    <definedName name="пппп" localSheetId="5">#REF!</definedName>
    <definedName name="пппп">#REF!</definedName>
    <definedName name="пр" localSheetId="5">[2]топография!#REF!</definedName>
    <definedName name="пр">[2]топография!#REF!</definedName>
    <definedName name="приб">[4]Управление!$AE$20</definedName>
    <definedName name="прибвб2">[4]Управление!$AF$20</definedName>
    <definedName name="про" localSheetId="5" hidden="1">{#N/A,#N/A,TRUE,"Смета на пасс. обор. №1"}</definedName>
    <definedName name="про" hidden="1">{#N/A,#N/A,TRUE,"Смета на пасс. обор. №1"}</definedName>
    <definedName name="про_1" localSheetId="5" hidden="1">{#N/A,#N/A,TRUE,"Смета на пасс. обор. №1"}</definedName>
    <definedName name="про_1" hidden="1">{#N/A,#N/A,TRUE,"Смета на пасс. обор. №1"}</definedName>
    <definedName name="пробная" localSheetId="5">#REF!</definedName>
    <definedName name="пробная">#REF!</definedName>
    <definedName name="пробная_1" localSheetId="5">#REF!</definedName>
    <definedName name="пробная_1">#REF!</definedName>
    <definedName name="Прогноз_Вып_пц">[13]рабочий!$Y$240:$AP$262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5">#REF!</definedName>
    <definedName name="Проектные2">#REF!</definedName>
    <definedName name="прол" localSheetId="5" hidden="1">{#N/A,#N/A,TRUE,"Смета на пасс. обор. №1"}</definedName>
    <definedName name="прол" hidden="1">{#N/A,#N/A,TRUE,"Смета на пасс. обор. №1"}</definedName>
    <definedName name="пролдж" localSheetId="5" hidden="1">{#N/A,#N/A,TRUE,"Смета на пасс. обор. №1"}</definedName>
    <definedName name="пролдж" hidden="1">{#N/A,#N/A,TRUE,"Смета на пасс. обор. №1"}</definedName>
    <definedName name="пролдж_1" localSheetId="5" hidden="1">{#N/A,#N/A,TRUE,"Смета на пасс. обор. №1"}</definedName>
    <definedName name="пролдж_1" hidden="1">{#N/A,#N/A,TRUE,"Смета на пасс. обор. №1"}</definedName>
    <definedName name="промбез" localSheetId="5">[2]топография!#REF!</definedName>
    <definedName name="промбез">[2]топография!#REF!</definedName>
    <definedName name="Промбезоп" localSheetId="5">#REF!</definedName>
    <definedName name="Промбезоп">#REF!</definedName>
    <definedName name="Прот">'[14]Лист опроса'!$B$6</definedName>
    <definedName name="протоколРМВК" localSheetId="5">#REF!</definedName>
    <definedName name="протоколРМВК">#REF!</definedName>
    <definedName name="пуск" localSheetId="5">#REF!</definedName>
    <definedName name="пуск">#REF!</definedName>
    <definedName name="р" localSheetId="5">#REF!</definedName>
    <definedName name="р">#REF!</definedName>
    <definedName name="Расчёт1">'[43]Смета 7'!$F$1</definedName>
    <definedName name="ргл" localSheetId="5">#REF!</definedName>
    <definedName name="ргл">#REF!</definedName>
    <definedName name="РД" localSheetId="5">#REF!</definedName>
    <definedName name="РД">#REF!</definedName>
    <definedName name="рек" localSheetId="5">#REF!</definedName>
    <definedName name="рек">#REF!</definedName>
    <definedName name="рига">'[44]СметаСводная снег'!$E$7</definedName>
    <definedName name="рл" localSheetId="5">[2]топография!#REF!</definedName>
    <definedName name="рл">[2]топография!#REF!</definedName>
    <definedName name="рол" localSheetId="5" hidden="1">{#N/A,#N/A,TRUE,"Смета на пасс. обор. №1"}</definedName>
    <definedName name="рол" hidden="1">{#N/A,#N/A,TRUE,"Смета на пасс. обор. №1"}</definedName>
    <definedName name="рол_1" localSheetId="5" hidden="1">{#N/A,#N/A,TRUE,"Смета на пасс. обор. №1"}</definedName>
    <definedName name="рол_1" hidden="1">{#N/A,#N/A,TRUE,"Смета на пасс. обор. №1"}</definedName>
    <definedName name="роло" localSheetId="5">#REF!</definedName>
    <definedName name="роло">#REF!</definedName>
    <definedName name="ропгнлпеглн" localSheetId="5">#REF!</definedName>
    <definedName name="ропгнлпеглн">#REF!</definedName>
    <definedName name="рот" localSheetId="5">#REF!</definedName>
    <definedName name="рот">#REF!</definedName>
    <definedName name="рпв" localSheetId="5">#REF!</definedName>
    <definedName name="рпв">#REF!</definedName>
    <definedName name="рр" localSheetId="5" hidden="1">{#N/A,#N/A,TRUE,"Смета на пасс. обор. №1"}</definedName>
    <definedName name="рр" hidden="1">{#N/A,#N/A,TRUE,"Смета на пасс. обор. №1"}</definedName>
    <definedName name="рр_1" localSheetId="5" hidden="1">{#N/A,#N/A,TRUE,"Смета на пасс. обор. №1"}</definedName>
    <definedName name="рр_1" hidden="1">{#N/A,#N/A,TRUE,"Смета на пасс. обор. №1"}</definedName>
    <definedName name="РРК" localSheetId="5">#REF!</definedName>
    <definedName name="РРК">#REF!</definedName>
    <definedName name="РСЛ" localSheetId="5">#REF!</definedName>
    <definedName name="РСЛ">#REF!</definedName>
    <definedName name="Руководитель" localSheetId="5">#REF!</definedName>
    <definedName name="Руководитель">#REF!</definedName>
    <definedName name="Руководитель_1" localSheetId="5">#REF!</definedName>
    <definedName name="Руководитель_1">#REF!</definedName>
    <definedName name="С" localSheetId="5" hidden="1">{#N/A,#N/A,FALSE,"Шаблон_Спец1"}</definedName>
    <definedName name="С" hidden="1">{#N/A,#N/A,FALSE,"Шаблон_Спец1"}</definedName>
    <definedName name="с_1" localSheetId="5" hidden="1">{#N/A,#N/A,TRUE,"Смета на пасс. обор. №1"}</definedName>
    <definedName name="с_1" hidden="1">{#N/A,#N/A,TRUE,"Смета на пасс. обор. №1"}</definedName>
    <definedName name="с1" localSheetId="5">#REF!</definedName>
    <definedName name="с1">#REF!</definedName>
    <definedName name="с10" localSheetId="5">#REF!</definedName>
    <definedName name="с10">#REF!</definedName>
    <definedName name="с2" localSheetId="5">#REF!</definedName>
    <definedName name="с2">#REF!</definedName>
    <definedName name="с3" localSheetId="5">#REF!</definedName>
    <definedName name="с3">#REF!</definedName>
    <definedName name="с4" localSheetId="5">#REF!</definedName>
    <definedName name="с4">#REF!</definedName>
    <definedName name="с5" localSheetId="5">#REF!</definedName>
    <definedName name="с5">#REF!</definedName>
    <definedName name="с6" localSheetId="5">#REF!</definedName>
    <definedName name="с6">#REF!</definedName>
    <definedName name="с7" localSheetId="5">#REF!</definedName>
    <definedName name="с7">#REF!</definedName>
    <definedName name="с8" localSheetId="5">#REF!</definedName>
    <definedName name="с8">#REF!</definedName>
    <definedName name="с9" localSheetId="5">#REF!</definedName>
    <definedName name="с9">#REF!</definedName>
    <definedName name="сам" localSheetId="5" hidden="1">{#N/A,#N/A,TRUE,"Смета на пасс. обор. №1"}</definedName>
    <definedName name="сам" hidden="1">{#N/A,#N/A,TRUE,"Смета на пасс. обор. №1"}</definedName>
    <definedName name="сам_1" localSheetId="5" hidden="1">{#N/A,#N/A,TRUE,"Смета на пасс. обор. №1"}</definedName>
    <definedName name="сам_1" hidden="1">{#N/A,#N/A,TRUE,"Смета на пасс. обор. №1"}</definedName>
    <definedName name="СВ1" localSheetId="5">#REF!</definedName>
    <definedName name="СВ1">#REF!</definedName>
    <definedName name="Свод1" localSheetId="5">#REF!</definedName>
    <definedName name="Свод1">#REF!</definedName>
    <definedName name="Сводная" localSheetId="5">#REF!</definedName>
    <definedName name="Сводная">#REF!</definedName>
    <definedName name="Сводная_новая1" localSheetId="5">#REF!</definedName>
    <definedName name="Сводная_новая1">#REF!</definedName>
    <definedName name="Сводная1" localSheetId="5">#REF!</definedName>
    <definedName name="Сводная1">#REF!</definedName>
    <definedName name="Сводно_сметный_расчет" localSheetId="5">#REF!</definedName>
    <definedName name="Сводно_сметный_расчет">#REF!</definedName>
    <definedName name="Сводно_сметный_расчет_49" localSheetId="5">#REF!</definedName>
    <definedName name="Сводно_сметный_расчет_49">#REF!</definedName>
    <definedName name="Сводно_сметный_расчет_50" localSheetId="5">#REF!</definedName>
    <definedName name="Сводно_сметный_расчет_50">#REF!</definedName>
    <definedName name="Сводно_сметный_расчет_51" localSheetId="5">#REF!</definedName>
    <definedName name="Сводно_сметный_расчет_51">#REF!</definedName>
    <definedName name="Сводно_сметный_расчет_52" localSheetId="5">#REF!</definedName>
    <definedName name="Сводно_сметный_расчет_52">#REF!</definedName>
    <definedName name="Сводно_сметный_расчет_53" localSheetId="5">#REF!</definedName>
    <definedName name="Сводно_сметный_расчет_53">#REF!</definedName>
    <definedName name="Сводно_сметный_расчет_54" localSheetId="5">#REF!</definedName>
    <definedName name="Сводно_сметный_расчет_54">#REF!</definedName>
    <definedName name="сврд" localSheetId="5">[2]топография!#REF!</definedName>
    <definedName name="сврд">[2]топография!#REF!</definedName>
    <definedName name="СВсм">[15]Вспомогательный!$D$36</definedName>
    <definedName name="сев" localSheetId="5">#REF!</definedName>
    <definedName name="сев">#REF!</definedName>
    <definedName name="Север" localSheetId="5">#REF!</definedName>
    <definedName name="Север">#REF!</definedName>
    <definedName name="Семь" localSheetId="5">#REF!</definedName>
    <definedName name="Семь">#REF!</definedName>
    <definedName name="СМ" localSheetId="5">#REF!</definedName>
    <definedName name="СМ">#REF!</definedName>
    <definedName name="см.расч.Ставрополь" localSheetId="5">#REF!</definedName>
    <definedName name="см.расч.Ставрополь">#REF!</definedName>
    <definedName name="см.расч.Ставрополь_1" localSheetId="5">#REF!</definedName>
    <definedName name="см.расч.Ставрополь_1">#REF!</definedName>
    <definedName name="см.расч.Ставрополь_2" localSheetId="5">#REF!</definedName>
    <definedName name="см.расч.Ставрополь_2">#REF!</definedName>
    <definedName name="см.расч.Ставрополь_22" localSheetId="5">#REF!</definedName>
    <definedName name="см.расч.Ставрополь_22">#REF!</definedName>
    <definedName name="см.расч.Ставрополь_49" localSheetId="5">#REF!</definedName>
    <definedName name="см.расч.Ставрополь_49">#REF!</definedName>
    <definedName name="см.расч.Ставрополь_5" localSheetId="5">#REF!</definedName>
    <definedName name="см.расч.Ставрополь_5">#REF!</definedName>
    <definedName name="см.расч.Ставрополь_50" localSheetId="5">#REF!</definedName>
    <definedName name="см.расч.Ставрополь_50">#REF!</definedName>
    <definedName name="см.расч.Ставрополь_51" localSheetId="5">#REF!</definedName>
    <definedName name="см.расч.Ставрополь_51">#REF!</definedName>
    <definedName name="см.расч.Ставрополь_52" localSheetId="5">#REF!</definedName>
    <definedName name="см.расч.Ставрополь_52">#REF!</definedName>
    <definedName name="см.расч.Ставрополь_53" localSheetId="5">#REF!</definedName>
    <definedName name="см.расч.Ставрополь_53">#REF!</definedName>
    <definedName name="см.расч.Ставрополь_54" localSheetId="5">#REF!</definedName>
    <definedName name="см.расч.Ставрополь_54">#REF!</definedName>
    <definedName name="см.расчетАстрахань" localSheetId="5">#REF!</definedName>
    <definedName name="см.расчетАстрахань">#REF!</definedName>
    <definedName name="см.расчетАстрахань_1" localSheetId="5">#REF!</definedName>
    <definedName name="см.расчетАстрахань_1">#REF!</definedName>
    <definedName name="см.расчетАстрахань_2" localSheetId="5">#REF!</definedName>
    <definedName name="см.расчетАстрахань_2">#REF!</definedName>
    <definedName name="см.расчетАстрахань_22" localSheetId="5">#REF!</definedName>
    <definedName name="см.расчетАстрахань_22">#REF!</definedName>
    <definedName name="см.расчетАстрахань_49" localSheetId="5">#REF!</definedName>
    <definedName name="см.расчетАстрахань_49">#REF!</definedName>
    <definedName name="см.расчетАстрахань_5" localSheetId="5">#REF!</definedName>
    <definedName name="см.расчетАстрахань_5">#REF!</definedName>
    <definedName name="см.расчетАстрахань_50" localSheetId="5">#REF!</definedName>
    <definedName name="см.расчетАстрахань_50">#REF!</definedName>
    <definedName name="см.расчетАстрахань_51" localSheetId="5">#REF!</definedName>
    <definedName name="см.расчетАстрахань_51">#REF!</definedName>
    <definedName name="см.расчетАстрахань_52" localSheetId="5">#REF!</definedName>
    <definedName name="см.расчетАстрахань_52">#REF!</definedName>
    <definedName name="см.расчетАстрахань_53" localSheetId="5">#REF!</definedName>
    <definedName name="см.расчетАстрахань_53">#REF!</definedName>
    <definedName name="см.расчетАстрахань_54" localSheetId="5">#REF!</definedName>
    <definedName name="см.расчетАстрахань_54">#REF!</definedName>
    <definedName name="см.расчетМахачкала" localSheetId="5">#REF!</definedName>
    <definedName name="см.расчетМахачкала">#REF!</definedName>
    <definedName name="см.расчетМахачкала_1" localSheetId="5">#REF!</definedName>
    <definedName name="см.расчетМахачкала_1">#REF!</definedName>
    <definedName name="см.расчетМахачкала_2" localSheetId="5">#REF!</definedName>
    <definedName name="см.расчетМахачкала_2">#REF!</definedName>
    <definedName name="см.расчетМахачкала_22" localSheetId="5">#REF!</definedName>
    <definedName name="см.расчетМахачкала_22">#REF!</definedName>
    <definedName name="см.расчетМахачкала_49" localSheetId="5">#REF!</definedName>
    <definedName name="см.расчетМахачкала_49">#REF!</definedName>
    <definedName name="см.расчетМахачкала_5" localSheetId="5">#REF!</definedName>
    <definedName name="см.расчетМахачкала_5">#REF!</definedName>
    <definedName name="см.расчетМахачкала_50" localSheetId="5">#REF!</definedName>
    <definedName name="см.расчетМахачкала_50">#REF!</definedName>
    <definedName name="см.расчетМахачкала_51" localSheetId="5">#REF!</definedName>
    <definedName name="см.расчетМахачкала_51">#REF!</definedName>
    <definedName name="см.расчетМахачкала_52" localSheetId="5">#REF!</definedName>
    <definedName name="см.расчетМахачкала_52">#REF!</definedName>
    <definedName name="см.расчетМахачкала_53" localSheetId="5">#REF!</definedName>
    <definedName name="см.расчетМахачкала_53">#REF!</definedName>
    <definedName name="см.расчетМахачкала_54" localSheetId="5">#REF!</definedName>
    <definedName name="см.расчетМахачкала_54">#REF!</definedName>
    <definedName name="см.расчетН.Новгород" localSheetId="5">#REF!</definedName>
    <definedName name="см.расчетН.Новгород">#REF!</definedName>
    <definedName name="см.расчетН.Новгород_1" localSheetId="5">#REF!</definedName>
    <definedName name="см.расчетН.Новгород_1">#REF!</definedName>
    <definedName name="см.расчетН.Новгород_2" localSheetId="5">#REF!</definedName>
    <definedName name="см.расчетН.Новгород_2">#REF!</definedName>
    <definedName name="см.расчетН.Новгород_22" localSheetId="5">#REF!</definedName>
    <definedName name="см.расчетН.Новгород_22">#REF!</definedName>
    <definedName name="см.расчетН.Новгород_49" localSheetId="5">#REF!</definedName>
    <definedName name="см.расчетН.Новгород_49">#REF!</definedName>
    <definedName name="см.расчетН.Новгород_5" localSheetId="5">#REF!</definedName>
    <definedName name="см.расчетН.Новгород_5">#REF!</definedName>
    <definedName name="см.расчетН.Новгород_50" localSheetId="5">#REF!</definedName>
    <definedName name="см.расчетН.Новгород_50">#REF!</definedName>
    <definedName name="см.расчетН.Новгород_51" localSheetId="5">#REF!</definedName>
    <definedName name="см.расчетН.Новгород_51">#REF!</definedName>
    <definedName name="см.расчетН.Новгород_52" localSheetId="5">#REF!</definedName>
    <definedName name="см.расчетН.Новгород_52">#REF!</definedName>
    <definedName name="см.расчетН.Новгород_53" localSheetId="5">#REF!</definedName>
    <definedName name="см.расчетН.Новгород_53">#REF!</definedName>
    <definedName name="см.расчетН.Новгород_54" localSheetId="5">#REF!</definedName>
    <definedName name="см.расчетН.Новгород_54">#REF!</definedName>
    <definedName name="см_1" localSheetId="5">#REF!</definedName>
    <definedName name="см_1">#REF!</definedName>
    <definedName name="см_конк" localSheetId="5">#REF!</definedName>
    <definedName name="см_конк">#REF!</definedName>
    <definedName name="См6">'[45]Смета 7'!$F$1</definedName>
    <definedName name="Смет" localSheetId="5" hidden="1">{#N/A,#N/A,TRUE,"Смета на пасс. обор. №1"}</definedName>
    <definedName name="Смет" hidden="1">{#N/A,#N/A,TRUE,"Смета на пасс. обор. №1"}</definedName>
    <definedName name="Смет_1" localSheetId="5" hidden="1">{#N/A,#N/A,TRUE,"Смета на пасс. обор. №1"}</definedName>
    <definedName name="Смет_1" hidden="1">{#N/A,#N/A,TRUE,"Смета на пасс. обор. №1"}</definedName>
    <definedName name="смета" localSheetId="5" hidden="1">{#N/A,#N/A,TRUE,"Смета на пасс. обор. №1"}</definedName>
    <definedName name="смета" hidden="1">{#N/A,#N/A,TRUE,"Смета на пасс. обор. №1"}</definedName>
    <definedName name="смета_1" localSheetId="5" hidden="1">{#N/A,#N/A,TRUE,"Смета на пасс. обор. №1"}</definedName>
    <definedName name="смета_1" hidden="1">{#N/A,#N/A,TRUE,"Смета на пасс. обор. №1"}</definedName>
    <definedName name="Смета_2">'[43]Смета 7'!$F$1</definedName>
    <definedName name="смета1" localSheetId="5">#REF!</definedName>
    <definedName name="смета1">#REF!</definedName>
    <definedName name="Смета11">'[46]Смета 7'!$F$1</definedName>
    <definedName name="Смета21">'[47]Смета 7'!$F$1</definedName>
    <definedName name="Смета3">[15]Вспомогательный!$D$78</definedName>
    <definedName name="сми" localSheetId="5">#REF!</definedName>
    <definedName name="сми">#REF!</definedName>
    <definedName name="Согласование" localSheetId="5">#REF!</definedName>
    <definedName name="Согласование">#REF!</definedName>
    <definedName name="Согласование_1" localSheetId="5">#REF!</definedName>
    <definedName name="Согласование_1">#REF!</definedName>
    <definedName name="содерж." localSheetId="5">#REF!</definedName>
    <definedName name="содерж.">#REF!</definedName>
    <definedName name="Содерж_Осн_Базы" localSheetId="5">#REF!</definedName>
    <definedName name="Содерж_Осн_Базы">#REF!</definedName>
    <definedName name="Составитель" localSheetId="5">#REF!</definedName>
    <definedName name="Составитель">#REF!</definedName>
    <definedName name="Составитель_1" localSheetId="5">#REF!</definedName>
    <definedName name="Составитель_1">#REF!</definedName>
    <definedName name="сп1" localSheetId="5">#REF!</definedName>
    <definedName name="сп1">#REF!</definedName>
    <definedName name="сп2" localSheetId="5">#REF!</definedName>
    <definedName name="сп2">#REF!</definedName>
    <definedName name="сс" localSheetId="5" hidden="1">{#N/A,#N/A,TRUE,"Смета на пасс. обор. №1"}</definedName>
    <definedName name="сс" hidden="1">{#N/A,#N/A,TRUE,"Смета на пасс. обор. №1"}</definedName>
    <definedName name="сс_1" localSheetId="5" hidden="1">{#N/A,#N/A,TRUE,"Смета на пасс. обор. №1"}</definedName>
    <definedName name="сс_1" hidden="1">{#N/A,#N/A,TRUE,"Смета на пасс. обор. №1"}</definedName>
    <definedName name="ссп" localSheetId="5" hidden="1">{#N/A,#N/A,TRUE,"Смета на пасс. обор. №1"}</definedName>
    <definedName name="ссп" hidden="1">{#N/A,#N/A,TRUE,"Смета на пасс. обор. №1"}</definedName>
    <definedName name="ссп_1" localSheetId="5" hidden="1">{#N/A,#N/A,TRUE,"Смета на пасс. обор. №1"}</definedName>
    <definedName name="ссп_1" hidden="1">{#N/A,#N/A,TRUE,"Смета на пасс. обор. №1"}</definedName>
    <definedName name="ССР" localSheetId="5">#REF!</definedName>
    <definedName name="ССР">#REF!</definedName>
    <definedName name="ССР_ИИ_Д1_корр" localSheetId="5">#REF!</definedName>
    <definedName name="ССР_ИИ_Д1_корр">#REF!</definedName>
    <definedName name="ссс" localSheetId="5">#REF!</definedName>
    <definedName name="ссс">#REF!</definedName>
    <definedName name="ссср" localSheetId="5">#REF!</definedName>
    <definedName name="ссср">#REF!</definedName>
    <definedName name="ссссс" localSheetId="5" hidden="1">{#N/A,#N/A,TRUE,"Смета на пасс. обор. №1"}</definedName>
    <definedName name="ссссс" hidden="1">{#N/A,#N/A,TRUE,"Смета на пасс. обор. №1"}</definedName>
    <definedName name="ссссс_1" localSheetId="5" hidden="1">{#N/A,#N/A,TRUE,"Смета на пасс. обор. №1"}</definedName>
    <definedName name="ссссс_1" hidden="1">{#N/A,#N/A,TRUE,"Смета на пасс. обор. №1"}</definedName>
    <definedName name="Ставрополь" localSheetId="5">#REF!</definedName>
    <definedName name="Ставрополь">#REF!</definedName>
    <definedName name="Ставрополь_1" localSheetId="5">#REF!</definedName>
    <definedName name="Ставрополь_1">#REF!</definedName>
    <definedName name="Ставрополь_2" localSheetId="5">#REF!</definedName>
    <definedName name="Ставрополь_2">#REF!</definedName>
    <definedName name="Ставрополь_22" localSheetId="5">#REF!</definedName>
    <definedName name="Ставрополь_22">#REF!</definedName>
    <definedName name="Ставрополь_49" localSheetId="5">#REF!</definedName>
    <definedName name="Ставрополь_49">#REF!</definedName>
    <definedName name="Ставрополь_5" localSheetId="5">#REF!</definedName>
    <definedName name="Ставрополь_5">#REF!</definedName>
    <definedName name="Ставрополь_50" localSheetId="5">#REF!</definedName>
    <definedName name="Ставрополь_50">#REF!</definedName>
    <definedName name="Ставрополь_51" localSheetId="5">#REF!</definedName>
    <definedName name="Ставрополь_51">#REF!</definedName>
    <definedName name="Ставрополь_52" localSheetId="5">#REF!</definedName>
    <definedName name="Ставрополь_52">#REF!</definedName>
    <definedName name="Ставрополь_53" localSheetId="5">#REF!</definedName>
    <definedName name="Ставрополь_53">#REF!</definedName>
    <definedName name="Ставрополь_54" localSheetId="5">#REF!</definedName>
    <definedName name="Ставрополь_54">#REF!</definedName>
    <definedName name="Станц10">'[14]Лист опроса'!$B$23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'[14]Лист опроса'!$B$24</definedName>
    <definedName name="СтрАУ">'[14]Лист опроса'!$B$12</definedName>
    <definedName name="СтрДУ">'[14]Лист опроса'!$B$11</definedName>
    <definedName name="Стрелки">'[14]Лист опроса'!$B$10</definedName>
    <definedName name="Строительная_полоса" localSheetId="5">#REF!</definedName>
    <definedName name="Строительная_полоса">#REF!</definedName>
    <definedName name="Строительная_полоса_1" localSheetId="5">#REF!</definedName>
    <definedName name="Строительная_полоса_1">#REF!</definedName>
    <definedName name="структ." localSheetId="5">#REF!</definedName>
    <definedName name="структ.">#REF!</definedName>
    <definedName name="суда">[11]!суда</definedName>
    <definedName name="Сургут">NA()</definedName>
    <definedName name="сусусу" localSheetId="5" hidden="1">{#N/A,#N/A,TRUE,"Смета на пасс. обор. №1"}</definedName>
    <definedName name="сусусу" hidden="1">{#N/A,#N/A,TRUE,"Смета на пасс. обор. №1"}</definedName>
    <definedName name="сусусу_1" localSheetId="5" hidden="1">{#N/A,#N/A,TRUE,"Смета на пасс. обор. №1"}</definedName>
    <definedName name="сусусу_1" hidden="1">{#N/A,#N/A,TRUE,"Смета на пасс. обор. №1"}</definedName>
    <definedName name="Т5" localSheetId="5">#REF!</definedName>
    <definedName name="Т5">#REF!</definedName>
    <definedName name="Т6" localSheetId="5">#REF!</definedName>
    <definedName name="Т6">#REF!</definedName>
    <definedName name="тасс" localSheetId="5" hidden="1">{#N/A,#N/A,TRUE,"Смета на пасс. обор. №1"}</definedName>
    <definedName name="тасс" hidden="1">{#N/A,#N/A,TRUE,"Смета на пасс. обор. №1"}</definedName>
    <definedName name="тасс_1" localSheetId="5" hidden="1">{#N/A,#N/A,TRUE,"Смета на пасс. обор. №1"}</definedName>
    <definedName name="тасс_1" hidden="1">{#N/A,#N/A,TRUE,"Смета на пасс. обор. №1"}</definedName>
    <definedName name="ТекДата">[48]информация!$B$8</definedName>
    <definedName name="ТекДата_1">[49]информация!$B$8</definedName>
    <definedName name="ТекДата_2">[50]информация!$B$8</definedName>
    <definedName name="теодкккккккккккк" localSheetId="5">#REF!</definedName>
    <definedName name="теодкккккккккккк">#REF!</definedName>
    <definedName name="ТолкоМашЛаб" localSheetId="5">[30]СмМашБур!#REF!</definedName>
    <definedName name="ТолкоМашЛаб">[30]СмМашБур!#REF!</definedName>
    <definedName name="ТолькоМашБур" localSheetId="5">[30]СмМашБур!#REF!</definedName>
    <definedName name="ТолькоМашБур">[30]СмМашБур!#REF!</definedName>
    <definedName name="ТолькоРучБур" localSheetId="5">[30]СмРучБур!#REF!</definedName>
    <definedName name="ТолькоРучБур">[30]СмРучБур!#REF!</definedName>
    <definedName name="ТолькоРучЛаб">[30]СмРучБур!$K$39</definedName>
    <definedName name="топ1" localSheetId="5">#REF!</definedName>
    <definedName name="топ1">#REF!</definedName>
    <definedName name="топ2" localSheetId="5">#REF!</definedName>
    <definedName name="топ2">#REF!</definedName>
    <definedName name="топо" localSheetId="5">#REF!</definedName>
    <definedName name="топо">#REF!</definedName>
    <definedName name="топо_1" localSheetId="5">#REF!</definedName>
    <definedName name="топо_1">#REF!</definedName>
    <definedName name="топогр1" localSheetId="5">#REF!</definedName>
    <definedName name="топогр1">#REF!</definedName>
    <definedName name="топограф" localSheetId="5">#REF!</definedName>
    <definedName name="топограф">#REF!</definedName>
    <definedName name="тор" localSheetId="5">#REF!</definedName>
    <definedName name="тор">#REF!</definedName>
    <definedName name="трп" localSheetId="5" hidden="1">{#N/A,#N/A,TRUE,"Смета на пасс. обор. №1"}</definedName>
    <definedName name="трп" hidden="1">{#N/A,#N/A,TRUE,"Смета на пасс. обор. №1"}</definedName>
    <definedName name="трп_1" localSheetId="5" hidden="1">{#N/A,#N/A,TRUE,"Смета на пасс. обор. №1"}</definedName>
    <definedName name="трп_1" hidden="1">{#N/A,#N/A,TRUE,"Смета на пасс. обор. №1"}</definedName>
    <definedName name="ТС1" localSheetId="5">#REF!</definedName>
    <definedName name="ТС1">#REF!</definedName>
    <definedName name="тыс" localSheetId="5">{0,"тысячz";1,"тысячаz";2,"тысячиz";5,"тысячz"}</definedName>
    <definedName name="тыс">{0,"тысячz";1,"тысячаz";2,"тысячиz";5,"тысячz"}</definedName>
    <definedName name="тьбю" localSheetId="5">#REF!</definedName>
    <definedName name="тьбю">#REF!</definedName>
    <definedName name="ТЭО" localSheetId="5">#REF!</definedName>
    <definedName name="ТЭО">#REF!</definedName>
    <definedName name="ТЭО1" localSheetId="5">#REF!</definedName>
    <definedName name="ТЭО1">#REF!</definedName>
    <definedName name="ТЭО2" localSheetId="5">#REF!</definedName>
    <definedName name="ТЭО2">#REF!</definedName>
    <definedName name="ТЭОДКК" localSheetId="5">#REF!</definedName>
    <definedName name="ТЭОДКК">#REF!</definedName>
    <definedName name="ТЭОДККК" localSheetId="5">#REF!</definedName>
    <definedName name="ТЭОДККК">#REF!</definedName>
    <definedName name="ук" localSheetId="5" hidden="1">{#N/A,#N/A,TRUE,"Смета на пасс. обор. №1"}</definedName>
    <definedName name="ук" hidden="1">{#N/A,#N/A,TRUE,"Смета на пасс. обор. №1"}</definedName>
    <definedName name="ук_1" localSheetId="5" hidden="1">{#N/A,#N/A,TRUE,"Смета на пасс. обор. №1"}</definedName>
    <definedName name="ук_1" hidden="1">{#N/A,#N/A,TRUE,"Смета на пасс. обор. №1"}</definedName>
    <definedName name="уукк" localSheetId="5">#REF!</definedName>
    <definedName name="уукк">#REF!</definedName>
    <definedName name="ууу" localSheetId="5">#REF!</definedName>
    <definedName name="ууу">#REF!</definedName>
    <definedName name="уцуц" localSheetId="5">#REF!</definedName>
    <definedName name="уцуц">#REF!</definedName>
    <definedName name="Участок" localSheetId="5">#REF!</definedName>
    <definedName name="Участок">#REF!</definedName>
    <definedName name="Участок_1" localSheetId="5">#REF!</definedName>
    <definedName name="Участок_1">#REF!</definedName>
    <definedName name="уы" localSheetId="5" hidden="1">{#N/A,#N/A,TRUE,"Смета на пасс. обор. №1"}</definedName>
    <definedName name="уы" hidden="1">{#N/A,#N/A,TRUE,"Смета на пасс. обор. №1"}</definedName>
    <definedName name="уы_1" localSheetId="5" hidden="1">{#N/A,#N/A,TRUE,"Смета на пасс. обор. №1"}</definedName>
    <definedName name="уы_1" hidden="1">{#N/A,#N/A,TRUE,"Смета на пасс. обор. №1"}</definedName>
    <definedName name="ф" localSheetId="5" hidden="1">{#N/A,#N/A,TRUE,"Смета на пасс. обор. №1"}</definedName>
    <definedName name="ф" hidden="1">{#N/A,#N/A,TRUE,"Смета на пасс. обор. №1"}</definedName>
    <definedName name="ф_1" localSheetId="5" hidden="1">{#N/A,#N/A,TRUE,"Смета на пасс. обор. №1"}</definedName>
    <definedName name="ф_1" hidden="1">{#N/A,#N/A,TRUE,"Смета на пасс. обор. №1"}</definedName>
    <definedName name="фо_а_н_пц">[13]рабочий!$AR$240:$BI$263</definedName>
    <definedName name="фо_а_с_пц">[13]рабочий!$AS$202:$BI$224</definedName>
    <definedName name="фо_н_03">[13]рабочий!$X$305:$X$327</definedName>
    <definedName name="фо_н_04">[13]рабочий!$X$335:$X$357</definedName>
    <definedName name="ффыв" localSheetId="5">#REF!</definedName>
    <definedName name="ффыв">#REF!</definedName>
    <definedName name="фы" localSheetId="5">[2]топография!#REF!</definedName>
    <definedName name="фы">[2]топография!#REF!</definedName>
    <definedName name="фыв" localSheetId="5" hidden="1">{#N/A,#N/A,TRUE,"Смета на пасс. обор. №1"}</definedName>
    <definedName name="фыв" hidden="1">{#N/A,#N/A,TRUE,"Смета на пасс. обор. №1"}</definedName>
    <definedName name="фыв_1" localSheetId="5" hidden="1">{#N/A,#N/A,TRUE,"Смета на пасс. обор. №1"}</definedName>
    <definedName name="фыв_1" hidden="1">{#N/A,#N/A,TRUE,"Смета на пасс. обор. №1"}</definedName>
    <definedName name="хэ" localSheetId="5" hidden="1">{#N/A,#N/A,TRUE,"Смета на пасс. обор. №1"}</definedName>
    <definedName name="хэ" hidden="1">{#N/A,#N/A,TRUE,"Смета на пасс. обор. №1"}</definedName>
    <definedName name="хэ_1" localSheetId="5" hidden="1">{#N/A,#N/A,TRUE,"Смета на пасс. обор. №1"}</definedName>
    <definedName name="хэ_1" hidden="1">{#N/A,#N/A,TRUE,"Смета на пасс. обор. №1"}</definedName>
    <definedName name="цвет" localSheetId="5" hidden="1">{#N/A,#N/A,TRUE,"Смета на пасс. обор. №1"}</definedName>
    <definedName name="цвет" hidden="1">{#N/A,#N/A,TRUE,"Смета на пасс. обор. №1"}</definedName>
    <definedName name="цвет_1" localSheetId="5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5">#REF!</definedName>
    <definedName name="цена___0">#REF!</definedName>
    <definedName name="цена___0___0" localSheetId="5">#REF!</definedName>
    <definedName name="цена___0___0">#REF!</definedName>
    <definedName name="цена___0___0___0" localSheetId="5">#REF!</definedName>
    <definedName name="цена___0___0___0">#REF!</definedName>
    <definedName name="цена___0___0___0___0" localSheetId="5">#REF!</definedName>
    <definedName name="цена___0___0___0___0">#REF!</definedName>
    <definedName name="цена___0___0___0___0___0" localSheetId="5">#REF!</definedName>
    <definedName name="цена___0___0___0___0___0">#REF!</definedName>
    <definedName name="цена___0___0___0___0___0_1" localSheetId="5">#REF!</definedName>
    <definedName name="цена___0___0___0___0___0_1">#REF!</definedName>
    <definedName name="цена___0___0___0___0_1" localSheetId="5">#REF!</definedName>
    <definedName name="цена___0___0___0___0_1">#REF!</definedName>
    <definedName name="цена___0___0___0___1" localSheetId="5">#REF!</definedName>
    <definedName name="цена___0___0___0___1">#REF!</definedName>
    <definedName name="цена___0___0___0___1_1" localSheetId="5">#REF!</definedName>
    <definedName name="цена___0___0___0___1_1">#REF!</definedName>
    <definedName name="цена___0___0___0___5" localSheetId="5">#REF!</definedName>
    <definedName name="цена___0___0___0___5">#REF!</definedName>
    <definedName name="цена___0___0___0___5_1" localSheetId="5">#REF!</definedName>
    <definedName name="цена___0___0___0___5_1">#REF!</definedName>
    <definedName name="цена___0___0___0_1" localSheetId="5">#REF!</definedName>
    <definedName name="цена___0___0___0_1">#REF!</definedName>
    <definedName name="цена___0___0___0_1_1" localSheetId="5">#REF!</definedName>
    <definedName name="цена___0___0___0_1_1">#REF!</definedName>
    <definedName name="цена___0___0___0_1_1_1" localSheetId="5">#REF!</definedName>
    <definedName name="цена___0___0___0_1_1_1">#REF!</definedName>
    <definedName name="цена___0___0___0_5" localSheetId="5">#REF!</definedName>
    <definedName name="цена___0___0___0_5">#REF!</definedName>
    <definedName name="цена___0___0___0_5_1" localSheetId="5">#REF!</definedName>
    <definedName name="цена___0___0___0_5_1">#REF!</definedName>
    <definedName name="цена___0___0___1" localSheetId="5">#REF!</definedName>
    <definedName name="цена___0___0___1">#REF!</definedName>
    <definedName name="цена___0___0___1_1" localSheetId="5">#REF!</definedName>
    <definedName name="цена___0___0___1_1">#REF!</definedName>
    <definedName name="цена___0___0___2" localSheetId="5">#REF!</definedName>
    <definedName name="цена___0___0___2">#REF!</definedName>
    <definedName name="цена___0___0___2_1" localSheetId="5">#REF!</definedName>
    <definedName name="цена___0___0___2_1">#REF!</definedName>
    <definedName name="цена___0___0___3" localSheetId="5">#REF!</definedName>
    <definedName name="цена___0___0___3">#REF!</definedName>
    <definedName name="цена___0___0___3_1" localSheetId="5">#REF!</definedName>
    <definedName name="цена___0___0___3_1">#REF!</definedName>
    <definedName name="цена___0___0___4" localSheetId="5">#REF!</definedName>
    <definedName name="цена___0___0___4">#REF!</definedName>
    <definedName name="цена___0___0___4_1" localSheetId="5">#REF!</definedName>
    <definedName name="цена___0___0___4_1">#REF!</definedName>
    <definedName name="цена___0___0___5" localSheetId="5">#REF!</definedName>
    <definedName name="цена___0___0___5">#REF!</definedName>
    <definedName name="цена___0___0___5_1" localSheetId="5">#REF!</definedName>
    <definedName name="цена___0___0___5_1">#REF!</definedName>
    <definedName name="цена___0___0_1" localSheetId="5">#REF!</definedName>
    <definedName name="цена___0___0_1">#REF!</definedName>
    <definedName name="цена___0___0_1_1" localSheetId="5">#REF!</definedName>
    <definedName name="цена___0___0_1_1">#REF!</definedName>
    <definedName name="цена___0___0_1_1_1" localSheetId="5">#REF!</definedName>
    <definedName name="цена___0___0_1_1_1">#REF!</definedName>
    <definedName name="цена___0___0_3" localSheetId="5">#REF!</definedName>
    <definedName name="цена___0___0_3">#REF!</definedName>
    <definedName name="цена___0___0_3_1" localSheetId="5">#REF!</definedName>
    <definedName name="цена___0___0_3_1">#REF!</definedName>
    <definedName name="цена___0___0_5" localSheetId="5">#REF!</definedName>
    <definedName name="цена___0___0_5">#REF!</definedName>
    <definedName name="цена___0___0_5_1" localSheetId="5">#REF!</definedName>
    <definedName name="цена___0___0_5_1">#REF!</definedName>
    <definedName name="цена___0___1" localSheetId="5">#REF!</definedName>
    <definedName name="цена___0___1">#REF!</definedName>
    <definedName name="цена___0___1___0" localSheetId="5">#REF!</definedName>
    <definedName name="цена___0___1___0">#REF!</definedName>
    <definedName name="цена___0___1___0_1" localSheetId="5">#REF!</definedName>
    <definedName name="цена___0___1___0_1">#REF!</definedName>
    <definedName name="цена___0___1_1" localSheetId="5">#REF!</definedName>
    <definedName name="цена___0___1_1">#REF!</definedName>
    <definedName name="цена___0___10" localSheetId="5">#REF!</definedName>
    <definedName name="цена___0___10">#REF!</definedName>
    <definedName name="цена___0___10_1" localSheetId="5">#REF!</definedName>
    <definedName name="цена___0___10_1">#REF!</definedName>
    <definedName name="цена___0___12" localSheetId="5">#REF!</definedName>
    <definedName name="цена___0___12">#REF!</definedName>
    <definedName name="цена___0___2" localSheetId="5">#REF!</definedName>
    <definedName name="цена___0___2">#REF!</definedName>
    <definedName name="цена___0___2___0" localSheetId="5">#REF!</definedName>
    <definedName name="цена___0___2___0">#REF!</definedName>
    <definedName name="цена___0___2___0___0" localSheetId="5">#REF!</definedName>
    <definedName name="цена___0___2___0___0">#REF!</definedName>
    <definedName name="цена___0___2___0___0_1" localSheetId="5">#REF!</definedName>
    <definedName name="цена___0___2___0___0_1">#REF!</definedName>
    <definedName name="цена___0___2___0_1" localSheetId="5">#REF!</definedName>
    <definedName name="цена___0___2___0_1">#REF!</definedName>
    <definedName name="цена___0___2___5" localSheetId="5">#REF!</definedName>
    <definedName name="цена___0___2___5">#REF!</definedName>
    <definedName name="цена___0___2___5_1" localSheetId="5">#REF!</definedName>
    <definedName name="цена___0___2___5_1">#REF!</definedName>
    <definedName name="цена___0___2_1" localSheetId="5">#REF!</definedName>
    <definedName name="цена___0___2_1">#REF!</definedName>
    <definedName name="цена___0___2_1_1" localSheetId="5">#REF!</definedName>
    <definedName name="цена___0___2_1_1">#REF!</definedName>
    <definedName name="цена___0___2_1_1_1" localSheetId="5">#REF!</definedName>
    <definedName name="цена___0___2_1_1_1">#REF!</definedName>
    <definedName name="цена___0___2_3" localSheetId="5">#REF!</definedName>
    <definedName name="цена___0___2_3">#REF!</definedName>
    <definedName name="цена___0___2_3_1" localSheetId="5">#REF!</definedName>
    <definedName name="цена___0___2_3_1">#REF!</definedName>
    <definedName name="цена___0___2_5" localSheetId="5">#REF!</definedName>
    <definedName name="цена___0___2_5">#REF!</definedName>
    <definedName name="цена___0___2_5_1" localSheetId="5">#REF!</definedName>
    <definedName name="цена___0___2_5_1">#REF!</definedName>
    <definedName name="цена___0___3" localSheetId="5">#REF!</definedName>
    <definedName name="цена___0___3">#REF!</definedName>
    <definedName name="цена___0___3___0" localSheetId="5">#REF!</definedName>
    <definedName name="цена___0___3___0">#REF!</definedName>
    <definedName name="цена___0___3___0_1" localSheetId="5">#REF!</definedName>
    <definedName name="цена___0___3___0_1">#REF!</definedName>
    <definedName name="цена___0___3___5" localSheetId="5">#REF!</definedName>
    <definedName name="цена___0___3___5">#REF!</definedName>
    <definedName name="цена___0___3___5_1" localSheetId="5">#REF!</definedName>
    <definedName name="цена___0___3___5_1">#REF!</definedName>
    <definedName name="цена___0___3_1" localSheetId="5">#REF!</definedName>
    <definedName name="цена___0___3_1">#REF!</definedName>
    <definedName name="цена___0___3_1_1" localSheetId="5">#REF!</definedName>
    <definedName name="цена___0___3_1_1">#REF!</definedName>
    <definedName name="цена___0___3_1_1_1" localSheetId="5">#REF!</definedName>
    <definedName name="цена___0___3_1_1_1">#REF!</definedName>
    <definedName name="цена___0___3_5" localSheetId="5">#REF!</definedName>
    <definedName name="цена___0___3_5">#REF!</definedName>
    <definedName name="цена___0___3_5_1" localSheetId="5">#REF!</definedName>
    <definedName name="цена___0___3_5_1">#REF!</definedName>
    <definedName name="цена___0___4" localSheetId="5">#REF!</definedName>
    <definedName name="цена___0___4">#REF!</definedName>
    <definedName name="цена___0___4___0" localSheetId="5">#REF!</definedName>
    <definedName name="цена___0___4___0">#REF!</definedName>
    <definedName name="цена___0___4___0_1" localSheetId="5">#REF!</definedName>
    <definedName name="цена___0___4___0_1">#REF!</definedName>
    <definedName name="цена___0___4___5" localSheetId="5">#REF!</definedName>
    <definedName name="цена___0___4___5">#REF!</definedName>
    <definedName name="цена___0___4___5_1" localSheetId="5">#REF!</definedName>
    <definedName name="цена___0___4___5_1">#REF!</definedName>
    <definedName name="цена___0___4_1" localSheetId="5">#REF!</definedName>
    <definedName name="цена___0___4_1">#REF!</definedName>
    <definedName name="цена___0___4_1_1" localSheetId="5">#REF!</definedName>
    <definedName name="цена___0___4_1_1">#REF!</definedName>
    <definedName name="цена___0___4_1_1_1" localSheetId="5">#REF!</definedName>
    <definedName name="цена___0___4_1_1_1">#REF!</definedName>
    <definedName name="цена___0___4_3" localSheetId="5">#REF!</definedName>
    <definedName name="цена___0___4_3">#REF!</definedName>
    <definedName name="цена___0___4_3_1" localSheetId="5">#REF!</definedName>
    <definedName name="цена___0___4_3_1">#REF!</definedName>
    <definedName name="цена___0___4_5" localSheetId="5">#REF!</definedName>
    <definedName name="цена___0___4_5">#REF!</definedName>
    <definedName name="цена___0___4_5_1" localSheetId="5">#REF!</definedName>
    <definedName name="цена___0___4_5_1">#REF!</definedName>
    <definedName name="цена___0___5" localSheetId="5">#REF!</definedName>
    <definedName name="цена___0___5">#REF!</definedName>
    <definedName name="цена___0___5_1" localSheetId="5">#REF!</definedName>
    <definedName name="цена___0___5_1">#REF!</definedName>
    <definedName name="цена___0___6" localSheetId="5">#REF!</definedName>
    <definedName name="цена___0___6">#REF!</definedName>
    <definedName name="цена___0___6_1" localSheetId="5">#REF!</definedName>
    <definedName name="цена___0___6_1">#REF!</definedName>
    <definedName name="цена___0___8" localSheetId="5">#REF!</definedName>
    <definedName name="цена___0___8">#REF!</definedName>
    <definedName name="цена___0___8_1" localSheetId="5">#REF!</definedName>
    <definedName name="цена___0___8_1">#REF!</definedName>
    <definedName name="цена___0_1" localSheetId="5">#REF!</definedName>
    <definedName name="цена___0_1">#REF!</definedName>
    <definedName name="цена___0_1_1" localSheetId="5">#REF!</definedName>
    <definedName name="цена___0_1_1">#REF!</definedName>
    <definedName name="цена___0_3" localSheetId="5">#REF!</definedName>
    <definedName name="цена___0_3">#REF!</definedName>
    <definedName name="цена___0_3_1" localSheetId="5">#REF!</definedName>
    <definedName name="цена___0_3_1">#REF!</definedName>
    <definedName name="цена___0_5" localSheetId="5">#REF!</definedName>
    <definedName name="цена___0_5">#REF!</definedName>
    <definedName name="цена___0_5_1" localSheetId="5">#REF!</definedName>
    <definedName name="цена___0_5_1">#REF!</definedName>
    <definedName name="цена___1" localSheetId="5">#REF!</definedName>
    <definedName name="цена___1">#REF!</definedName>
    <definedName name="цена___1___0" localSheetId="5">#REF!</definedName>
    <definedName name="цена___1___0">#REF!</definedName>
    <definedName name="цена___1___0___0" localSheetId="5">#REF!</definedName>
    <definedName name="цена___1___0___0">#REF!</definedName>
    <definedName name="цена___1___0___0_1" localSheetId="5">#REF!</definedName>
    <definedName name="цена___1___0___0_1">#REF!</definedName>
    <definedName name="цена___1___0_1" localSheetId="5">#REF!</definedName>
    <definedName name="цена___1___0_1">#REF!</definedName>
    <definedName name="цена___1___1" localSheetId="5">#REF!</definedName>
    <definedName name="цена___1___1">#REF!</definedName>
    <definedName name="цена___1___1_1" localSheetId="5">#REF!</definedName>
    <definedName name="цена___1___1_1">#REF!</definedName>
    <definedName name="цена___1___5" localSheetId="5">#REF!</definedName>
    <definedName name="цена___1___5">#REF!</definedName>
    <definedName name="цена___1___5_1" localSheetId="5">#REF!</definedName>
    <definedName name="цена___1___5_1">#REF!</definedName>
    <definedName name="цена___1_1" localSheetId="5">#REF!</definedName>
    <definedName name="цена___1_1">#REF!</definedName>
    <definedName name="цена___1_1_1" localSheetId="5">#REF!</definedName>
    <definedName name="цена___1_1_1">#REF!</definedName>
    <definedName name="цена___1_1_1_1" localSheetId="5">#REF!</definedName>
    <definedName name="цена___1_1_1_1">#REF!</definedName>
    <definedName name="цена___1_3" localSheetId="5">#REF!</definedName>
    <definedName name="цена___1_3">#REF!</definedName>
    <definedName name="цена___1_3_1" localSheetId="5">#REF!</definedName>
    <definedName name="цена___1_3_1">#REF!</definedName>
    <definedName name="цена___1_5" localSheetId="5">#REF!</definedName>
    <definedName name="цена___1_5">#REF!</definedName>
    <definedName name="цена___1_5_1" localSheetId="5">#REF!</definedName>
    <definedName name="цена___1_5_1">#REF!</definedName>
    <definedName name="цена___10" localSheetId="5">#REF!</definedName>
    <definedName name="цена___10">#REF!</definedName>
    <definedName name="цена___10___0">NA()</definedName>
    <definedName name="цена___10___0___0" localSheetId="5">#REF!</definedName>
    <definedName name="цена___10___0___0">#REF!</definedName>
    <definedName name="цена___10___0___0___0" localSheetId="5">#REF!</definedName>
    <definedName name="цена___10___0___0___0">#REF!</definedName>
    <definedName name="цена___10___0___0___0_1" localSheetId="5">#REF!</definedName>
    <definedName name="цена___10___0___0___0_1">#REF!</definedName>
    <definedName name="цена___10___0___0_1" localSheetId="5">#REF!</definedName>
    <definedName name="цена___10___0___0_1">#REF!</definedName>
    <definedName name="цена___10___0___1">NA()</definedName>
    <definedName name="цена___10___0___5">NA()</definedName>
    <definedName name="цена___10___0_1" localSheetId="5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5">#REF!</definedName>
    <definedName name="цена___10___1">#REF!</definedName>
    <definedName name="цена___10___10" localSheetId="5">#REF!</definedName>
    <definedName name="цена___10___10">#REF!</definedName>
    <definedName name="цена___10___12" localSheetId="5">#REF!</definedName>
    <definedName name="цена___10___12">#REF!</definedName>
    <definedName name="цена___10___2">NA()</definedName>
    <definedName name="цена___10___4">NA()</definedName>
    <definedName name="цена___10___5" localSheetId="5">#REF!</definedName>
    <definedName name="цена___10___5">#REF!</definedName>
    <definedName name="цена___10___5_1" localSheetId="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5">#REF!</definedName>
    <definedName name="цена___10_3">#REF!</definedName>
    <definedName name="цена___10_3_1" localSheetId="5">#REF!</definedName>
    <definedName name="цена___10_3_1">#REF!</definedName>
    <definedName name="цена___10_5" localSheetId="5">#REF!</definedName>
    <definedName name="цена___10_5">#REF!</definedName>
    <definedName name="цена___10_5_1" localSheetId="5">#REF!</definedName>
    <definedName name="цена___10_5_1">#REF!</definedName>
    <definedName name="цена___11" localSheetId="5">#REF!</definedName>
    <definedName name="цена___11">#REF!</definedName>
    <definedName name="цена___11___0">NA()</definedName>
    <definedName name="цена___11___10" localSheetId="5">#REF!</definedName>
    <definedName name="цена___11___10">#REF!</definedName>
    <definedName name="цена___11___2" localSheetId="5">#REF!</definedName>
    <definedName name="цена___11___2">#REF!</definedName>
    <definedName name="цена___11___4" localSheetId="5">#REF!</definedName>
    <definedName name="цена___11___4">#REF!</definedName>
    <definedName name="цена___11___6" localSheetId="5">#REF!</definedName>
    <definedName name="цена___11___6">#REF!</definedName>
    <definedName name="цена___11___8" localSheetId="5">#REF!</definedName>
    <definedName name="цена___11___8">#REF!</definedName>
    <definedName name="цена___11_1" localSheetId="5">#REF!</definedName>
    <definedName name="цена___11_1">#REF!</definedName>
    <definedName name="цена___12">NA()</definedName>
    <definedName name="цена___2" localSheetId="5">#REF!</definedName>
    <definedName name="цена___2">#REF!</definedName>
    <definedName name="цена___2___0" localSheetId="5">#REF!</definedName>
    <definedName name="цена___2___0">#REF!</definedName>
    <definedName name="цена___2___0___0" localSheetId="5">#REF!</definedName>
    <definedName name="цена___2___0___0">#REF!</definedName>
    <definedName name="цена___2___0___0___0" localSheetId="5">#REF!</definedName>
    <definedName name="цена___2___0___0___0">#REF!</definedName>
    <definedName name="цена___2___0___0___0___0" localSheetId="5">#REF!</definedName>
    <definedName name="цена___2___0___0___0___0">#REF!</definedName>
    <definedName name="цена___2___0___0___0___0_1" localSheetId="5">#REF!</definedName>
    <definedName name="цена___2___0___0___0___0_1">#REF!</definedName>
    <definedName name="цена___2___0___0___0_1" localSheetId="5">#REF!</definedName>
    <definedName name="цена___2___0___0___0_1">#REF!</definedName>
    <definedName name="цена___2___0___0___1" localSheetId="5">#REF!</definedName>
    <definedName name="цена___2___0___0___1">#REF!</definedName>
    <definedName name="цена___2___0___0___1_1" localSheetId="5">#REF!</definedName>
    <definedName name="цена___2___0___0___1_1">#REF!</definedName>
    <definedName name="цена___2___0___0___5" localSheetId="5">#REF!</definedName>
    <definedName name="цена___2___0___0___5">#REF!</definedName>
    <definedName name="цена___2___0___0___5_1" localSheetId="5">#REF!</definedName>
    <definedName name="цена___2___0___0___5_1">#REF!</definedName>
    <definedName name="цена___2___0___0_1" localSheetId="5">#REF!</definedName>
    <definedName name="цена___2___0___0_1">#REF!</definedName>
    <definedName name="цена___2___0___0_1_1" localSheetId="5">#REF!</definedName>
    <definedName name="цена___2___0___0_1_1">#REF!</definedName>
    <definedName name="цена___2___0___0_1_1_1" localSheetId="5">#REF!</definedName>
    <definedName name="цена___2___0___0_1_1_1">#REF!</definedName>
    <definedName name="цена___2___0___0_5" localSheetId="5">#REF!</definedName>
    <definedName name="цена___2___0___0_5">#REF!</definedName>
    <definedName name="цена___2___0___0_5_1" localSheetId="5">#REF!</definedName>
    <definedName name="цена___2___0___0_5_1">#REF!</definedName>
    <definedName name="цена___2___0___1" localSheetId="5">#REF!</definedName>
    <definedName name="цена___2___0___1">#REF!</definedName>
    <definedName name="цена___2___0___1_1" localSheetId="5">#REF!</definedName>
    <definedName name="цена___2___0___1_1">#REF!</definedName>
    <definedName name="цена___2___0___5" localSheetId="5">#REF!</definedName>
    <definedName name="цена___2___0___5">#REF!</definedName>
    <definedName name="цена___2___0___5_1" localSheetId="5">#REF!</definedName>
    <definedName name="цена___2___0___5_1">#REF!</definedName>
    <definedName name="цена___2___0_1" localSheetId="5">#REF!</definedName>
    <definedName name="цена___2___0_1">#REF!</definedName>
    <definedName name="цена___2___0_1_1" localSheetId="5">#REF!</definedName>
    <definedName name="цена___2___0_1_1">#REF!</definedName>
    <definedName name="цена___2___0_1_1_1" localSheetId="5">#REF!</definedName>
    <definedName name="цена___2___0_1_1_1">#REF!</definedName>
    <definedName name="цена___2___0_3" localSheetId="5">#REF!</definedName>
    <definedName name="цена___2___0_3">#REF!</definedName>
    <definedName name="цена___2___0_3_1" localSheetId="5">#REF!</definedName>
    <definedName name="цена___2___0_3_1">#REF!</definedName>
    <definedName name="цена___2___0_5" localSheetId="5">#REF!</definedName>
    <definedName name="цена___2___0_5">#REF!</definedName>
    <definedName name="цена___2___0_5_1" localSheetId="5">#REF!</definedName>
    <definedName name="цена___2___0_5_1">#REF!</definedName>
    <definedName name="цена___2___1" localSheetId="5">#REF!</definedName>
    <definedName name="цена___2___1">#REF!</definedName>
    <definedName name="цена___2___1_1" localSheetId="5">#REF!</definedName>
    <definedName name="цена___2___1_1">#REF!</definedName>
    <definedName name="цена___2___10" localSheetId="5">#REF!</definedName>
    <definedName name="цена___2___10">#REF!</definedName>
    <definedName name="цена___2___10_1" localSheetId="5">#REF!</definedName>
    <definedName name="цена___2___10_1">#REF!</definedName>
    <definedName name="цена___2___12" localSheetId="5">#REF!</definedName>
    <definedName name="цена___2___12">#REF!</definedName>
    <definedName name="цена___2___2" localSheetId="5">#REF!</definedName>
    <definedName name="цена___2___2">#REF!</definedName>
    <definedName name="цена___2___2_1" localSheetId="5">#REF!</definedName>
    <definedName name="цена___2___2_1">#REF!</definedName>
    <definedName name="цена___2___3" localSheetId="5">#REF!</definedName>
    <definedName name="цена___2___3">#REF!</definedName>
    <definedName name="цена___2___4" localSheetId="5">#REF!</definedName>
    <definedName name="цена___2___4">#REF!</definedName>
    <definedName name="цена___2___4___0" localSheetId="5">#REF!</definedName>
    <definedName name="цена___2___4___0">#REF!</definedName>
    <definedName name="цена___2___4___0_1" localSheetId="5">#REF!</definedName>
    <definedName name="цена___2___4___0_1">#REF!</definedName>
    <definedName name="цена___2___4___5" localSheetId="5">#REF!</definedName>
    <definedName name="цена___2___4___5">#REF!</definedName>
    <definedName name="цена___2___4___5_1" localSheetId="5">#REF!</definedName>
    <definedName name="цена___2___4___5_1">#REF!</definedName>
    <definedName name="цена___2___4_1" localSheetId="5">#REF!</definedName>
    <definedName name="цена___2___4_1">#REF!</definedName>
    <definedName name="цена___2___4_1_1" localSheetId="5">#REF!</definedName>
    <definedName name="цена___2___4_1_1">#REF!</definedName>
    <definedName name="цена___2___4_1_1_1" localSheetId="5">#REF!</definedName>
    <definedName name="цена___2___4_1_1_1">#REF!</definedName>
    <definedName name="цена___2___4_3" localSheetId="5">#REF!</definedName>
    <definedName name="цена___2___4_3">#REF!</definedName>
    <definedName name="цена___2___4_3_1" localSheetId="5">#REF!</definedName>
    <definedName name="цена___2___4_3_1">#REF!</definedName>
    <definedName name="цена___2___4_5" localSheetId="5">#REF!</definedName>
    <definedName name="цена___2___4_5">#REF!</definedName>
    <definedName name="цена___2___4_5_1" localSheetId="5">#REF!</definedName>
    <definedName name="цена___2___4_5_1">#REF!</definedName>
    <definedName name="цена___2___5" localSheetId="5">#REF!</definedName>
    <definedName name="цена___2___5">#REF!</definedName>
    <definedName name="цена___2___5_1" localSheetId="5">#REF!</definedName>
    <definedName name="цена___2___5_1">#REF!</definedName>
    <definedName name="цена___2___6" localSheetId="5">#REF!</definedName>
    <definedName name="цена___2___6">#REF!</definedName>
    <definedName name="цена___2___6_1" localSheetId="5">#REF!</definedName>
    <definedName name="цена___2___6_1">#REF!</definedName>
    <definedName name="цена___2___8" localSheetId="5">#REF!</definedName>
    <definedName name="цена___2___8">#REF!</definedName>
    <definedName name="цена___2___8_1" localSheetId="5">#REF!</definedName>
    <definedName name="цена___2___8_1">#REF!</definedName>
    <definedName name="цена___2_1" localSheetId="5">#REF!</definedName>
    <definedName name="цена___2_1">#REF!</definedName>
    <definedName name="цена___2_1_1" localSheetId="5">#REF!</definedName>
    <definedName name="цена___2_1_1">#REF!</definedName>
    <definedName name="цена___2_1_1_1" localSheetId="5">#REF!</definedName>
    <definedName name="цена___2_1_1_1">#REF!</definedName>
    <definedName name="цена___2_3" localSheetId="5">#REF!</definedName>
    <definedName name="цена___2_3">#REF!</definedName>
    <definedName name="цена___2_3_1" localSheetId="5">#REF!</definedName>
    <definedName name="цена___2_3_1">#REF!</definedName>
    <definedName name="цена___2_5" localSheetId="5">#REF!</definedName>
    <definedName name="цена___2_5">#REF!</definedName>
    <definedName name="цена___2_5_1" localSheetId="5">#REF!</definedName>
    <definedName name="цена___2_5_1">#REF!</definedName>
    <definedName name="цена___3" localSheetId="5">#REF!</definedName>
    <definedName name="цена___3">#REF!</definedName>
    <definedName name="цена___3___0" localSheetId="5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5">#REF!</definedName>
    <definedName name="цена___3___0___5">#REF!</definedName>
    <definedName name="цена___3___0___5_1" localSheetId="5">#REF!</definedName>
    <definedName name="цена___3___0___5_1">#REF!</definedName>
    <definedName name="цена___3___0_1" localSheetId="5">#REF!</definedName>
    <definedName name="цена___3___0_1">#REF!</definedName>
    <definedName name="цена___3___0_1_1">NA()</definedName>
    <definedName name="цена___3___0_3" localSheetId="5">#REF!</definedName>
    <definedName name="цена___3___0_3">#REF!</definedName>
    <definedName name="цена___3___0_3_1" localSheetId="5">#REF!</definedName>
    <definedName name="цена___3___0_3_1">#REF!</definedName>
    <definedName name="цена___3___0_5" localSheetId="5">#REF!</definedName>
    <definedName name="цена___3___0_5">#REF!</definedName>
    <definedName name="цена___3___0_5_1" localSheetId="5">#REF!</definedName>
    <definedName name="цена___3___0_5_1">#REF!</definedName>
    <definedName name="цена___3___10" localSheetId="5">#REF!</definedName>
    <definedName name="цена___3___10">#REF!</definedName>
    <definedName name="цена___3___2" localSheetId="5">#REF!</definedName>
    <definedName name="цена___3___2">#REF!</definedName>
    <definedName name="цена___3___2_1" localSheetId="5">#REF!</definedName>
    <definedName name="цена___3___2_1">#REF!</definedName>
    <definedName name="цена___3___3" localSheetId="5">#REF!</definedName>
    <definedName name="цена___3___3">#REF!</definedName>
    <definedName name="цена___3___3_1" localSheetId="5">#REF!</definedName>
    <definedName name="цена___3___3_1">#REF!</definedName>
    <definedName name="цена___3___4" localSheetId="5">#REF!</definedName>
    <definedName name="цена___3___4">#REF!</definedName>
    <definedName name="цена___3___5" localSheetId="5">#REF!</definedName>
    <definedName name="цена___3___5">#REF!</definedName>
    <definedName name="цена___3___5_1" localSheetId="5">#REF!</definedName>
    <definedName name="цена___3___5_1">#REF!</definedName>
    <definedName name="цена___3___6" localSheetId="5">#REF!</definedName>
    <definedName name="цена___3___6">#REF!</definedName>
    <definedName name="цена___3___8" localSheetId="5">#REF!</definedName>
    <definedName name="цена___3___8">#REF!</definedName>
    <definedName name="цена___3_1" localSheetId="5">#REF!</definedName>
    <definedName name="цена___3_1">#REF!</definedName>
    <definedName name="цена___3_1_1" localSheetId="5">#REF!</definedName>
    <definedName name="цена___3_1_1">#REF!</definedName>
    <definedName name="цена___3_1_1_1" localSheetId="5">#REF!</definedName>
    <definedName name="цена___3_1_1_1">#REF!</definedName>
    <definedName name="цена___3_3">NA()</definedName>
    <definedName name="цена___3_5" localSheetId="5">#REF!</definedName>
    <definedName name="цена___3_5">#REF!</definedName>
    <definedName name="цена___3_5_1" localSheetId="5">#REF!</definedName>
    <definedName name="цена___3_5_1">#REF!</definedName>
    <definedName name="цена___4" localSheetId="5">#REF!</definedName>
    <definedName name="цена___4">#REF!</definedName>
    <definedName name="цена___4___0">NA()</definedName>
    <definedName name="цена___4___0___0" localSheetId="5">#REF!</definedName>
    <definedName name="цена___4___0___0">#REF!</definedName>
    <definedName name="цена___4___0___0___0" localSheetId="5">#REF!</definedName>
    <definedName name="цена___4___0___0___0">#REF!</definedName>
    <definedName name="цена___4___0___0___0___0" localSheetId="5">#REF!</definedName>
    <definedName name="цена___4___0___0___0___0">#REF!</definedName>
    <definedName name="цена___4___0___0___0___0_1" localSheetId="5">#REF!</definedName>
    <definedName name="цена___4___0___0___0___0_1">#REF!</definedName>
    <definedName name="цена___4___0___0___0_1" localSheetId="5">#REF!</definedName>
    <definedName name="цена___4___0___0___0_1">#REF!</definedName>
    <definedName name="цена___4___0___0___1" localSheetId="5">#REF!</definedName>
    <definedName name="цена___4___0___0___1">#REF!</definedName>
    <definedName name="цена___4___0___0___1_1" localSheetId="5">#REF!</definedName>
    <definedName name="цена___4___0___0___1_1">#REF!</definedName>
    <definedName name="цена___4___0___0___5" localSheetId="5">#REF!</definedName>
    <definedName name="цена___4___0___0___5">#REF!</definedName>
    <definedName name="цена___4___0___0___5_1" localSheetId="5">#REF!</definedName>
    <definedName name="цена___4___0___0___5_1">#REF!</definedName>
    <definedName name="цена___4___0___0_1" localSheetId="5">#REF!</definedName>
    <definedName name="цена___4___0___0_1">#REF!</definedName>
    <definedName name="цена___4___0___0_1_1" localSheetId="5">#REF!</definedName>
    <definedName name="цена___4___0___0_1_1">#REF!</definedName>
    <definedName name="цена___4___0___0_1_1_1" localSheetId="5">#REF!</definedName>
    <definedName name="цена___4___0___0_1_1_1">#REF!</definedName>
    <definedName name="цена___4___0___0_5" localSheetId="5">#REF!</definedName>
    <definedName name="цена___4___0___0_5">#REF!</definedName>
    <definedName name="цена___4___0___0_5_1" localSheetId="5">#REF!</definedName>
    <definedName name="цена___4___0___0_5_1">#REF!</definedName>
    <definedName name="цена___4___0___1" localSheetId="5">#REF!</definedName>
    <definedName name="цена___4___0___1">#REF!</definedName>
    <definedName name="цена___4___0___1_1" localSheetId="5">#REF!</definedName>
    <definedName name="цена___4___0___1_1">#REF!</definedName>
    <definedName name="цена___4___0___5">NA()</definedName>
    <definedName name="цена___4___0_1" localSheetId="5">#REF!</definedName>
    <definedName name="цена___4___0_1">#REF!</definedName>
    <definedName name="цена___4___0_1_1" localSheetId="5">#REF!</definedName>
    <definedName name="цена___4___0_1_1">#REF!</definedName>
    <definedName name="цена___4___0_1_1_1" localSheetId="5">#REF!</definedName>
    <definedName name="цена___4___0_1_1_1">#REF!</definedName>
    <definedName name="цена___4___0_3" localSheetId="5">#REF!</definedName>
    <definedName name="цена___4___0_3">#REF!</definedName>
    <definedName name="цена___4___0_3_1" localSheetId="5">#REF!</definedName>
    <definedName name="цена___4___0_3_1">#REF!</definedName>
    <definedName name="цена___4___0_5">NA()</definedName>
    <definedName name="цена___4___1" localSheetId="5">#REF!</definedName>
    <definedName name="цена___4___1">#REF!</definedName>
    <definedName name="цена___4___1_1" localSheetId="5">#REF!</definedName>
    <definedName name="цена___4___1_1">#REF!</definedName>
    <definedName name="цена___4___10" localSheetId="5">#REF!</definedName>
    <definedName name="цена___4___10">#REF!</definedName>
    <definedName name="цена___4___10_1" localSheetId="5">#REF!</definedName>
    <definedName name="цена___4___10_1">#REF!</definedName>
    <definedName name="цена___4___12" localSheetId="5">#REF!</definedName>
    <definedName name="цена___4___12">#REF!</definedName>
    <definedName name="цена___4___2" localSheetId="5">#REF!</definedName>
    <definedName name="цена___4___2">#REF!</definedName>
    <definedName name="цена___4___2_1" localSheetId="5">#REF!</definedName>
    <definedName name="цена___4___2_1">#REF!</definedName>
    <definedName name="цена___4___3" localSheetId="5">#REF!</definedName>
    <definedName name="цена___4___3">#REF!</definedName>
    <definedName name="цена___4___3_1" localSheetId="5">#REF!</definedName>
    <definedName name="цена___4___3_1">#REF!</definedName>
    <definedName name="цена___4___4" localSheetId="5">#REF!</definedName>
    <definedName name="цена___4___4">#REF!</definedName>
    <definedName name="цена___4___4_1" localSheetId="5">#REF!</definedName>
    <definedName name="цена___4___4_1">#REF!</definedName>
    <definedName name="цена___4___5" localSheetId="5">#REF!</definedName>
    <definedName name="цена___4___5">#REF!</definedName>
    <definedName name="цена___4___5_1" localSheetId="5">#REF!</definedName>
    <definedName name="цена___4___5_1">#REF!</definedName>
    <definedName name="цена___4___6" localSheetId="5">#REF!</definedName>
    <definedName name="цена___4___6">#REF!</definedName>
    <definedName name="цена___4___6_1" localSheetId="5">#REF!</definedName>
    <definedName name="цена___4___6_1">#REF!</definedName>
    <definedName name="цена___4___8" localSheetId="5">#REF!</definedName>
    <definedName name="цена___4___8">#REF!</definedName>
    <definedName name="цена___4___8_1" localSheetId="5">#REF!</definedName>
    <definedName name="цена___4___8_1">#REF!</definedName>
    <definedName name="цена___4_1" localSheetId="5">#REF!</definedName>
    <definedName name="цена___4_1">#REF!</definedName>
    <definedName name="цена___4_1_1" localSheetId="5">#REF!</definedName>
    <definedName name="цена___4_1_1">#REF!</definedName>
    <definedName name="цена___4_1_1_1" localSheetId="5">#REF!</definedName>
    <definedName name="цена___4_1_1_1">#REF!</definedName>
    <definedName name="цена___4_3" localSheetId="5">#REF!</definedName>
    <definedName name="цена___4_3">#REF!</definedName>
    <definedName name="цена___4_3_1" localSheetId="5">#REF!</definedName>
    <definedName name="цена___4_3_1">#REF!</definedName>
    <definedName name="цена___4_5" localSheetId="5">#REF!</definedName>
    <definedName name="цена___4_5">#REF!</definedName>
    <definedName name="цена___4_5_1" localSheetId="5">#REF!</definedName>
    <definedName name="цена___4_5_1">#REF!</definedName>
    <definedName name="цена___5">NA()</definedName>
    <definedName name="цена___5___0" localSheetId="5">#REF!</definedName>
    <definedName name="цена___5___0">#REF!</definedName>
    <definedName name="цена___5___0___0" localSheetId="5">#REF!</definedName>
    <definedName name="цена___5___0___0">#REF!</definedName>
    <definedName name="цена___5___0___0___0" localSheetId="5">#REF!</definedName>
    <definedName name="цена___5___0___0___0">#REF!</definedName>
    <definedName name="цена___5___0___0___0___0" localSheetId="5">#REF!</definedName>
    <definedName name="цена___5___0___0___0___0">#REF!</definedName>
    <definedName name="цена___5___0___0___0___0_1" localSheetId="5">#REF!</definedName>
    <definedName name="цена___5___0___0___0___0_1">#REF!</definedName>
    <definedName name="цена___5___0___0___0_1" localSheetId="5">#REF!</definedName>
    <definedName name="цена___5___0___0___0_1">#REF!</definedName>
    <definedName name="цена___5___0___0_1" localSheetId="5">#REF!</definedName>
    <definedName name="цена___5___0___0_1">#REF!</definedName>
    <definedName name="цена___5___0___1" localSheetId="5">#REF!</definedName>
    <definedName name="цена___5___0___1">#REF!</definedName>
    <definedName name="цена___5___0___1_1" localSheetId="5">#REF!</definedName>
    <definedName name="цена___5___0___1_1">#REF!</definedName>
    <definedName name="цена___5___0___5" localSheetId="5">#REF!</definedName>
    <definedName name="цена___5___0___5">#REF!</definedName>
    <definedName name="цена___5___0___5_1" localSheetId="5">#REF!</definedName>
    <definedName name="цена___5___0___5_1">#REF!</definedName>
    <definedName name="цена___5___0_1" localSheetId="5">#REF!</definedName>
    <definedName name="цена___5___0_1">#REF!</definedName>
    <definedName name="цена___5___0_1_1" localSheetId="5">#REF!</definedName>
    <definedName name="цена___5___0_1_1">#REF!</definedName>
    <definedName name="цена___5___0_1_1_1" localSheetId="5">#REF!</definedName>
    <definedName name="цена___5___0_1_1_1">#REF!</definedName>
    <definedName name="цена___5___0_3" localSheetId="5">#REF!</definedName>
    <definedName name="цена___5___0_3">#REF!</definedName>
    <definedName name="цена___5___0_3_1" localSheetId="5">#REF!</definedName>
    <definedName name="цена___5___0_3_1">#REF!</definedName>
    <definedName name="цена___5___0_5" localSheetId="5">#REF!</definedName>
    <definedName name="цена___5___0_5">#REF!</definedName>
    <definedName name="цена___5___0_5_1" localSheetId="5">#REF!</definedName>
    <definedName name="цена___5___0_5_1">#REF!</definedName>
    <definedName name="цена___5___1" localSheetId="5">#REF!</definedName>
    <definedName name="цена___5___1">#REF!</definedName>
    <definedName name="цена___5___1_1" localSheetId="5">#REF!</definedName>
    <definedName name="цена___5___1_1">#REF!</definedName>
    <definedName name="цена___5___3">NA()</definedName>
    <definedName name="цена___5___5">NA()</definedName>
    <definedName name="цена___5_1" localSheetId="5">#REF!</definedName>
    <definedName name="цена___5_1">#REF!</definedName>
    <definedName name="цена___5_1_1" localSheetId="5">#REF!</definedName>
    <definedName name="цена___5_1_1">#REF!</definedName>
    <definedName name="цена___5_1_1_1" localSheetId="5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5">#REF!</definedName>
    <definedName name="цена___6___0">#REF!</definedName>
    <definedName name="цена___6___0___0" localSheetId="5">#REF!</definedName>
    <definedName name="цена___6___0___0">#REF!</definedName>
    <definedName name="цена___6___0___0___0" localSheetId="5">#REF!</definedName>
    <definedName name="цена___6___0___0___0">#REF!</definedName>
    <definedName name="цена___6___0___0___0___0" localSheetId="5">#REF!</definedName>
    <definedName name="цена___6___0___0___0___0">#REF!</definedName>
    <definedName name="цена___6___0___0___0___0_1" localSheetId="5">#REF!</definedName>
    <definedName name="цена___6___0___0___0___0_1">#REF!</definedName>
    <definedName name="цена___6___0___0___0_1" localSheetId="5">#REF!</definedName>
    <definedName name="цена___6___0___0___0_1">#REF!</definedName>
    <definedName name="цена___6___0___0_1" localSheetId="5">#REF!</definedName>
    <definedName name="цена___6___0___0_1">#REF!</definedName>
    <definedName name="цена___6___0___1" localSheetId="5">#REF!</definedName>
    <definedName name="цена___6___0___1">#REF!</definedName>
    <definedName name="цена___6___0___1_1" localSheetId="5">#REF!</definedName>
    <definedName name="цена___6___0___1_1">#REF!</definedName>
    <definedName name="цена___6___0___5" localSheetId="5">#REF!</definedName>
    <definedName name="цена___6___0___5">#REF!</definedName>
    <definedName name="цена___6___0___5_1" localSheetId="5">#REF!</definedName>
    <definedName name="цена___6___0___5_1">#REF!</definedName>
    <definedName name="цена___6___0_1" localSheetId="5">#REF!</definedName>
    <definedName name="цена___6___0_1">#REF!</definedName>
    <definedName name="цена___6___0_1_1" localSheetId="5">#REF!</definedName>
    <definedName name="цена___6___0_1_1">#REF!</definedName>
    <definedName name="цена___6___0_1_1_1" localSheetId="5">#REF!</definedName>
    <definedName name="цена___6___0_1_1_1">#REF!</definedName>
    <definedName name="цена___6___0_3" localSheetId="5">#REF!</definedName>
    <definedName name="цена___6___0_3">#REF!</definedName>
    <definedName name="цена___6___0_3_1" localSheetId="5">#REF!</definedName>
    <definedName name="цена___6___0_3_1">#REF!</definedName>
    <definedName name="цена___6___0_5" localSheetId="5">#REF!</definedName>
    <definedName name="цена___6___0_5">#REF!</definedName>
    <definedName name="цена___6___0_5_1" localSheetId="5">#REF!</definedName>
    <definedName name="цена___6___0_5_1">#REF!</definedName>
    <definedName name="цена___6___1" localSheetId="5">#REF!</definedName>
    <definedName name="цена___6___1">#REF!</definedName>
    <definedName name="цена___6___10" localSheetId="5">#REF!</definedName>
    <definedName name="цена___6___10">#REF!</definedName>
    <definedName name="цена___6___10_1" localSheetId="5">#REF!</definedName>
    <definedName name="цена___6___10_1">#REF!</definedName>
    <definedName name="цена___6___12" localSheetId="5">#REF!</definedName>
    <definedName name="цена___6___12">#REF!</definedName>
    <definedName name="цена___6___2" localSheetId="5">#REF!</definedName>
    <definedName name="цена___6___2">#REF!</definedName>
    <definedName name="цена___6___2_1" localSheetId="5">#REF!</definedName>
    <definedName name="цена___6___2_1">#REF!</definedName>
    <definedName name="цена___6___4" localSheetId="5">#REF!</definedName>
    <definedName name="цена___6___4">#REF!</definedName>
    <definedName name="цена___6___4_1" localSheetId="5">#REF!</definedName>
    <definedName name="цена___6___4_1">#REF!</definedName>
    <definedName name="цена___6___5">NA()</definedName>
    <definedName name="цена___6___6" localSheetId="5">#REF!</definedName>
    <definedName name="цена___6___6">#REF!</definedName>
    <definedName name="цена___6___6_1" localSheetId="5">#REF!</definedName>
    <definedName name="цена___6___6_1">#REF!</definedName>
    <definedName name="цена___6___8" localSheetId="5">#REF!</definedName>
    <definedName name="цена___6___8">#REF!</definedName>
    <definedName name="цена___6___8_1" localSheetId="5">#REF!</definedName>
    <definedName name="цена___6___8_1">#REF!</definedName>
    <definedName name="цена___6_1" localSheetId="5">#REF!</definedName>
    <definedName name="цена___6_1">#REF!</definedName>
    <definedName name="цена___6_1_1" localSheetId="5">#REF!</definedName>
    <definedName name="цена___6_1_1">#REF!</definedName>
    <definedName name="цена___6_1_1_1" localSheetId="5">#REF!</definedName>
    <definedName name="цена___6_1_1_1">#REF!</definedName>
    <definedName name="цена___6_3" localSheetId="5">#REF!</definedName>
    <definedName name="цена___6_3">#REF!</definedName>
    <definedName name="цена___6_3_1" localSheetId="5">#REF!</definedName>
    <definedName name="цена___6_3_1">#REF!</definedName>
    <definedName name="цена___6_5">NA()</definedName>
    <definedName name="цена___7" localSheetId="5">#REF!</definedName>
    <definedName name="цена___7">#REF!</definedName>
    <definedName name="цена___7___0" localSheetId="5">#REF!</definedName>
    <definedName name="цена___7___0">#REF!</definedName>
    <definedName name="цена___7___10" localSheetId="5">#REF!</definedName>
    <definedName name="цена___7___10">#REF!</definedName>
    <definedName name="цена___7___2" localSheetId="5">#REF!</definedName>
    <definedName name="цена___7___2">#REF!</definedName>
    <definedName name="цена___7___4" localSheetId="5">#REF!</definedName>
    <definedName name="цена___7___4">#REF!</definedName>
    <definedName name="цена___7___6" localSheetId="5">#REF!</definedName>
    <definedName name="цена___7___6">#REF!</definedName>
    <definedName name="цена___7___8" localSheetId="5">#REF!</definedName>
    <definedName name="цена___7___8">#REF!</definedName>
    <definedName name="цена___7_1" localSheetId="5">#REF!</definedName>
    <definedName name="цена___7_1">#REF!</definedName>
    <definedName name="цена___8" localSheetId="5">#REF!</definedName>
    <definedName name="цена___8">#REF!</definedName>
    <definedName name="цена___8___0" localSheetId="5">#REF!</definedName>
    <definedName name="цена___8___0">#REF!</definedName>
    <definedName name="цена___8___0___0" localSheetId="5">#REF!</definedName>
    <definedName name="цена___8___0___0">#REF!</definedName>
    <definedName name="цена___8___0___0___0" localSheetId="5">#REF!</definedName>
    <definedName name="цена___8___0___0___0">#REF!</definedName>
    <definedName name="цена___8___0___0___0___0" localSheetId="5">#REF!</definedName>
    <definedName name="цена___8___0___0___0___0">#REF!</definedName>
    <definedName name="цена___8___0___0___0___0_1" localSheetId="5">#REF!</definedName>
    <definedName name="цена___8___0___0___0___0_1">#REF!</definedName>
    <definedName name="цена___8___0___0___0_1" localSheetId="5">#REF!</definedName>
    <definedName name="цена___8___0___0___0_1">#REF!</definedName>
    <definedName name="цена___8___0___0_1" localSheetId="5">#REF!</definedName>
    <definedName name="цена___8___0___0_1">#REF!</definedName>
    <definedName name="цена___8___0___1" localSheetId="5">#REF!</definedName>
    <definedName name="цена___8___0___1">#REF!</definedName>
    <definedName name="цена___8___0___1_1" localSheetId="5">#REF!</definedName>
    <definedName name="цена___8___0___1_1">#REF!</definedName>
    <definedName name="цена___8___0___5" localSheetId="5">#REF!</definedName>
    <definedName name="цена___8___0___5">#REF!</definedName>
    <definedName name="цена___8___0___5_1" localSheetId="5">#REF!</definedName>
    <definedName name="цена___8___0___5_1">#REF!</definedName>
    <definedName name="цена___8___0_1" localSheetId="5">#REF!</definedName>
    <definedName name="цена___8___0_1">#REF!</definedName>
    <definedName name="цена___8___0_1_1" localSheetId="5">#REF!</definedName>
    <definedName name="цена___8___0_1_1">#REF!</definedName>
    <definedName name="цена___8___0_1_1_1" localSheetId="5">#REF!</definedName>
    <definedName name="цена___8___0_1_1_1">#REF!</definedName>
    <definedName name="цена___8___0_3" localSheetId="5">#REF!</definedName>
    <definedName name="цена___8___0_3">#REF!</definedName>
    <definedName name="цена___8___0_3_1" localSheetId="5">#REF!</definedName>
    <definedName name="цена___8___0_3_1">#REF!</definedName>
    <definedName name="цена___8___0_5" localSheetId="5">#REF!</definedName>
    <definedName name="цена___8___0_5">#REF!</definedName>
    <definedName name="цена___8___0_5_1" localSheetId="5">#REF!</definedName>
    <definedName name="цена___8___0_5_1">#REF!</definedName>
    <definedName name="цена___8___1" localSheetId="5">#REF!</definedName>
    <definedName name="цена___8___1">#REF!</definedName>
    <definedName name="цена___8___10" localSheetId="5">#REF!</definedName>
    <definedName name="цена___8___10">#REF!</definedName>
    <definedName name="цена___8___10_1" localSheetId="5">#REF!</definedName>
    <definedName name="цена___8___10_1">#REF!</definedName>
    <definedName name="цена___8___12" localSheetId="5">#REF!</definedName>
    <definedName name="цена___8___12">#REF!</definedName>
    <definedName name="цена___8___2" localSheetId="5">#REF!</definedName>
    <definedName name="цена___8___2">#REF!</definedName>
    <definedName name="цена___8___2_1" localSheetId="5">#REF!</definedName>
    <definedName name="цена___8___2_1">#REF!</definedName>
    <definedName name="цена___8___4" localSheetId="5">#REF!</definedName>
    <definedName name="цена___8___4">#REF!</definedName>
    <definedName name="цена___8___4_1" localSheetId="5">#REF!</definedName>
    <definedName name="цена___8___4_1">#REF!</definedName>
    <definedName name="цена___8___5" localSheetId="5">#REF!</definedName>
    <definedName name="цена___8___5">#REF!</definedName>
    <definedName name="цена___8___5_1" localSheetId="5">#REF!</definedName>
    <definedName name="цена___8___5_1">#REF!</definedName>
    <definedName name="цена___8___6" localSheetId="5">#REF!</definedName>
    <definedName name="цена___8___6">#REF!</definedName>
    <definedName name="цена___8___6_1" localSheetId="5">#REF!</definedName>
    <definedName name="цена___8___6_1">#REF!</definedName>
    <definedName name="цена___8___8" localSheetId="5">#REF!</definedName>
    <definedName name="цена___8___8">#REF!</definedName>
    <definedName name="цена___8___8_1" localSheetId="5">#REF!</definedName>
    <definedName name="цена___8___8_1">#REF!</definedName>
    <definedName name="цена___8_1" localSheetId="5">#REF!</definedName>
    <definedName name="цена___8_1">#REF!</definedName>
    <definedName name="цена___8_1_1" localSheetId="5">#REF!</definedName>
    <definedName name="цена___8_1_1">#REF!</definedName>
    <definedName name="цена___8_1_1_1" localSheetId="5">#REF!</definedName>
    <definedName name="цена___8_1_1_1">#REF!</definedName>
    <definedName name="цена___8_3" localSheetId="5">#REF!</definedName>
    <definedName name="цена___8_3">#REF!</definedName>
    <definedName name="цена___8_3_1" localSheetId="5">#REF!</definedName>
    <definedName name="цена___8_3_1">#REF!</definedName>
    <definedName name="цена___8_5" localSheetId="5">#REF!</definedName>
    <definedName name="цена___8_5">#REF!</definedName>
    <definedName name="цена___8_5_1" localSheetId="5">#REF!</definedName>
    <definedName name="цена___8_5_1">#REF!</definedName>
    <definedName name="цена___9" localSheetId="5">#REF!</definedName>
    <definedName name="цена___9">#REF!</definedName>
    <definedName name="цена___9___0" localSheetId="5">#REF!</definedName>
    <definedName name="цена___9___0">#REF!</definedName>
    <definedName name="цена___9___0___0" localSheetId="5">#REF!</definedName>
    <definedName name="цена___9___0___0">#REF!</definedName>
    <definedName name="цена___9___0___0___0" localSheetId="5">#REF!</definedName>
    <definedName name="цена___9___0___0___0">#REF!</definedName>
    <definedName name="цена___9___0___0___0___0" localSheetId="5">#REF!</definedName>
    <definedName name="цена___9___0___0___0___0">#REF!</definedName>
    <definedName name="цена___9___0___0___0___0_1" localSheetId="5">#REF!</definedName>
    <definedName name="цена___9___0___0___0___0_1">#REF!</definedName>
    <definedName name="цена___9___0___0___0_1" localSheetId="5">#REF!</definedName>
    <definedName name="цена___9___0___0___0_1">#REF!</definedName>
    <definedName name="цена___9___0___0_1" localSheetId="5">#REF!</definedName>
    <definedName name="цена___9___0___0_1">#REF!</definedName>
    <definedName name="цена___9___0___5" localSheetId="5">#REF!</definedName>
    <definedName name="цена___9___0___5">#REF!</definedName>
    <definedName name="цена___9___0___5_1" localSheetId="5">#REF!</definedName>
    <definedName name="цена___9___0___5_1">#REF!</definedName>
    <definedName name="цена___9___0_1" localSheetId="5">#REF!</definedName>
    <definedName name="цена___9___0_1">#REF!</definedName>
    <definedName name="цена___9___0_5" localSheetId="5">#REF!</definedName>
    <definedName name="цена___9___0_5">#REF!</definedName>
    <definedName name="цена___9___0_5_1" localSheetId="5">#REF!</definedName>
    <definedName name="цена___9___0_5_1">#REF!</definedName>
    <definedName name="цена___9___10" localSheetId="5">#REF!</definedName>
    <definedName name="цена___9___10">#REF!</definedName>
    <definedName name="цена___9___2" localSheetId="5">#REF!</definedName>
    <definedName name="цена___9___2">#REF!</definedName>
    <definedName name="цена___9___4" localSheetId="5">#REF!</definedName>
    <definedName name="цена___9___4">#REF!</definedName>
    <definedName name="цена___9___5" localSheetId="5">#REF!</definedName>
    <definedName name="цена___9___5">#REF!</definedName>
    <definedName name="цена___9___5_1" localSheetId="5">#REF!</definedName>
    <definedName name="цена___9___5_1">#REF!</definedName>
    <definedName name="цена___9___6" localSheetId="5">#REF!</definedName>
    <definedName name="цена___9___6">#REF!</definedName>
    <definedName name="цена___9___8" localSheetId="5">#REF!</definedName>
    <definedName name="цена___9___8">#REF!</definedName>
    <definedName name="цена___9_1" localSheetId="5">#REF!</definedName>
    <definedName name="цена___9_1">#REF!</definedName>
    <definedName name="цена___9_1_1" localSheetId="5">#REF!</definedName>
    <definedName name="цена___9_1_1">#REF!</definedName>
    <definedName name="цена___9_1_1_1" localSheetId="5">#REF!</definedName>
    <definedName name="цена___9_1_1_1">#REF!</definedName>
    <definedName name="цена___9_3" localSheetId="5">#REF!</definedName>
    <definedName name="цена___9_3">#REF!</definedName>
    <definedName name="цена___9_3_1" localSheetId="5">#REF!</definedName>
    <definedName name="цена___9_3_1">#REF!</definedName>
    <definedName name="цена___9_5" localSheetId="5">#REF!</definedName>
    <definedName name="цена___9_5">#REF!</definedName>
    <definedName name="цена___9_5_1" localSheetId="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5">#REF!</definedName>
    <definedName name="Цена1">#REF!</definedName>
    <definedName name="ЦенаМашБур" localSheetId="5">[30]СмМашБур!#REF!</definedName>
    <definedName name="ЦенаМашБур">[30]СмМашБур!#REF!</definedName>
    <definedName name="ЦенаОбслед">[30]ОбмОбслЗемОд!$F$62</definedName>
    <definedName name="ЦенаРучБур" localSheetId="5">[30]СмРучБур!#REF!</definedName>
    <definedName name="ЦенаРучБур">[30]СмРучБур!#REF!</definedName>
    <definedName name="ЦенаШурфов" localSheetId="5">#REF!</definedName>
    <definedName name="ЦенаШурфов">#REF!</definedName>
    <definedName name="цуе" localSheetId="5" hidden="1">{#N/A,#N/A,TRUE,"Смета на пасс. обор. №1"}</definedName>
    <definedName name="цуе" hidden="1">{#N/A,#N/A,TRUE,"Смета на пасс. обор. №1"}</definedName>
    <definedName name="цук" localSheetId="5">#REF!</definedName>
    <definedName name="цук">#REF!</definedName>
    <definedName name="ццц" localSheetId="5">#REF!</definedName>
    <definedName name="ццц">#REF!</definedName>
    <definedName name="цы" localSheetId="5">#REF!</definedName>
    <definedName name="цы">#REF!</definedName>
    <definedName name="цы_1" localSheetId="5">#REF!</definedName>
    <definedName name="цы_1">#REF!</definedName>
    <definedName name="ч" localSheetId="5" hidden="1">{#N/A,#N/A,TRUE,"Смета на пасс. обор. №1"}</definedName>
    <definedName name="ч" hidden="1">{#N/A,#N/A,TRUE,"Смета на пасс. обор. №1"}</definedName>
    <definedName name="ч_1" localSheetId="5" hidden="1">{#N/A,#N/A,TRUE,"Смета на пасс. обор. №1"}</definedName>
    <definedName name="ч_1" hidden="1">{#N/A,#N/A,TRUE,"Смета на пасс. обор. №1"}</definedName>
    <definedName name="чс" localSheetId="5">#REF!</definedName>
    <definedName name="чс">#REF!</definedName>
    <definedName name="чсипа" localSheetId="5">[2]топография!#REF!</definedName>
    <definedName name="чсипа">[2]топография!#REF!</definedName>
    <definedName name="чть" localSheetId="5">#REF!</definedName>
    <definedName name="чть">#REF!</definedName>
    <definedName name="ш" localSheetId="5" hidden="1">{#N/A,#N/A,TRUE,"Смета на пасс. обор. №1"}</definedName>
    <definedName name="ш" hidden="1">{#N/A,#N/A,TRUE,"Смета на пасс. обор. №1"}</definedName>
    <definedName name="ш_1" localSheetId="5" hidden="1">{#N/A,#N/A,TRUE,"Смета на пасс. обор. №1"}</definedName>
    <definedName name="ш_1" hidden="1">{#N/A,#N/A,TRUE,"Смета на пасс. обор. №1"}</definedName>
    <definedName name="шгнкушгрдаы" localSheetId="5">#REF!</definedName>
    <definedName name="шгнкушгрдаы">#REF!</definedName>
    <definedName name="шгфуждлоэзшщ\ыфтм" localSheetId="5">#REF!</definedName>
    <definedName name="шгфуждлоэзшщ\ыфтм">#REF!</definedName>
    <definedName name="Шесть" localSheetId="5">#REF!</definedName>
    <definedName name="Шесть">#REF!</definedName>
    <definedName name="щщ" localSheetId="5">#REF!</definedName>
    <definedName name="щщ">#REF!</definedName>
    <definedName name="ъхз" localSheetId="5">#REF!</definedName>
    <definedName name="ъхз">#REF!</definedName>
    <definedName name="ы" localSheetId="5" hidden="1">{#N/A,#N/A,TRUE,"Смета на пасс. обор. №1"}</definedName>
    <definedName name="ы" hidden="1">{#N/A,#N/A,TRUE,"Смета на пасс. обор. №1"}</definedName>
    <definedName name="ы_1" localSheetId="5" hidden="1">{#N/A,#N/A,TRUE,"Смета на пасс. обор. №1"}</definedName>
    <definedName name="ы_1" hidden="1">{#N/A,#N/A,TRUE,"Смета на пасс. обор. №1"}</definedName>
    <definedName name="ЫВGGGGGGGGGGGGGGG" localSheetId="5">#REF!</definedName>
    <definedName name="ЫВGGGGGGGGGGGGGGG">#REF!</definedName>
    <definedName name="ыва" localSheetId="5" hidden="1">{#N/A,#N/A,TRUE,"Смета на пасс. обор. №1"}</definedName>
    <definedName name="ыва" hidden="1">{#N/A,#N/A,TRUE,"Смета на пасс. обор. №1"}</definedName>
    <definedName name="ыва_1" localSheetId="5" hidden="1">{#N/A,#N/A,TRUE,"Смета на пасс. обор. №1"}</definedName>
    <definedName name="ыва_1" hidden="1">{#N/A,#N/A,TRUE,"Смета на пасс. обор. №1"}</definedName>
    <definedName name="ыы" localSheetId="5">#REF!</definedName>
    <definedName name="ыы">#REF!</definedName>
    <definedName name="ыы_1" localSheetId="5">#REF!</definedName>
    <definedName name="ыы_1">#REF!</definedName>
    <definedName name="ыы_10" localSheetId="5">#REF!</definedName>
    <definedName name="ыы_10">#REF!</definedName>
    <definedName name="ыы_11" localSheetId="5">#REF!</definedName>
    <definedName name="ыы_11">#REF!</definedName>
    <definedName name="ыы_12" localSheetId="5">#REF!</definedName>
    <definedName name="ыы_12">#REF!</definedName>
    <definedName name="ыы_13" localSheetId="5">#REF!</definedName>
    <definedName name="ыы_13">#REF!</definedName>
    <definedName name="ыы_14" localSheetId="5">#REF!</definedName>
    <definedName name="ыы_14">#REF!</definedName>
    <definedName name="ыы_15" localSheetId="5">#REF!</definedName>
    <definedName name="ыы_15">#REF!</definedName>
    <definedName name="ыы_16" localSheetId="5">#REF!</definedName>
    <definedName name="ыы_16">#REF!</definedName>
    <definedName name="ыы_17" localSheetId="5">#REF!</definedName>
    <definedName name="ыы_17">#REF!</definedName>
    <definedName name="ыы_18" localSheetId="5">#REF!</definedName>
    <definedName name="ыы_18">#REF!</definedName>
    <definedName name="ыы_19" localSheetId="5">#REF!</definedName>
    <definedName name="ыы_19">#REF!</definedName>
    <definedName name="ыы_2" localSheetId="5">#REF!</definedName>
    <definedName name="ыы_2">#REF!</definedName>
    <definedName name="ыы_20" localSheetId="5">#REF!</definedName>
    <definedName name="ыы_20">#REF!</definedName>
    <definedName name="ыы_21" localSheetId="5">#REF!</definedName>
    <definedName name="ыы_21">#REF!</definedName>
    <definedName name="ыы_49" localSheetId="5">#REF!</definedName>
    <definedName name="ыы_49">#REF!</definedName>
    <definedName name="ыы_50" localSheetId="5">#REF!</definedName>
    <definedName name="ыы_50">#REF!</definedName>
    <definedName name="ыы_51" localSheetId="5">#REF!</definedName>
    <definedName name="ыы_51">#REF!</definedName>
    <definedName name="ыы_52" localSheetId="5">#REF!</definedName>
    <definedName name="ыы_52">#REF!</definedName>
    <definedName name="ыы_53" localSheetId="5">#REF!</definedName>
    <definedName name="ыы_53">#REF!</definedName>
    <definedName name="ыы_54" localSheetId="5">#REF!</definedName>
    <definedName name="ыы_54">#REF!</definedName>
    <definedName name="ыы_6" localSheetId="5">#REF!</definedName>
    <definedName name="ыы_6">#REF!</definedName>
    <definedName name="ыы_7" localSheetId="5">#REF!</definedName>
    <definedName name="ыы_7">#REF!</definedName>
    <definedName name="ыы_8" localSheetId="5">#REF!</definedName>
    <definedName name="ыы_8">#REF!</definedName>
    <definedName name="ыы_9" localSheetId="5">#REF!</definedName>
    <definedName name="ыы_9">#REF!</definedName>
    <definedName name="ыыы" localSheetId="5">#REF!</definedName>
    <definedName name="ыыы">#REF!</definedName>
    <definedName name="ыяпр">[11]!ыяпр</definedName>
    <definedName name="э1" localSheetId="5">#REF!</definedName>
    <definedName name="э1">#REF!</definedName>
    <definedName name="эж" localSheetId="5">#REF!</definedName>
    <definedName name="эж">#REF!</definedName>
    <definedName name="эж_1" localSheetId="5">#REF!</definedName>
    <definedName name="эж_1">#REF!</definedName>
    <definedName name="эж_10" localSheetId="5">#REF!</definedName>
    <definedName name="эж_10">#REF!</definedName>
    <definedName name="эж_11" localSheetId="5">#REF!</definedName>
    <definedName name="эж_11">#REF!</definedName>
    <definedName name="эж_12" localSheetId="5">#REF!</definedName>
    <definedName name="эж_12">#REF!</definedName>
    <definedName name="эж_13" localSheetId="5">#REF!</definedName>
    <definedName name="эж_13">#REF!</definedName>
    <definedName name="эж_14" localSheetId="5">#REF!</definedName>
    <definedName name="эж_14">#REF!</definedName>
    <definedName name="эж_15" localSheetId="5">#REF!</definedName>
    <definedName name="эж_15">#REF!</definedName>
    <definedName name="эж_16" localSheetId="5">#REF!</definedName>
    <definedName name="эж_16">#REF!</definedName>
    <definedName name="эж_17" localSheetId="5">#REF!</definedName>
    <definedName name="эж_17">#REF!</definedName>
    <definedName name="эж_18" localSheetId="5">#REF!</definedName>
    <definedName name="эж_18">#REF!</definedName>
    <definedName name="эж_19" localSheetId="5">#REF!</definedName>
    <definedName name="эж_19">#REF!</definedName>
    <definedName name="эж_2" localSheetId="5">#REF!</definedName>
    <definedName name="эж_2">#REF!</definedName>
    <definedName name="эж_20" localSheetId="5">#REF!</definedName>
    <definedName name="эж_20">#REF!</definedName>
    <definedName name="эж_21" localSheetId="5">#REF!</definedName>
    <definedName name="эж_21">#REF!</definedName>
    <definedName name="эж_49" localSheetId="5">#REF!</definedName>
    <definedName name="эж_49">#REF!</definedName>
    <definedName name="эж_50" localSheetId="5">#REF!</definedName>
    <definedName name="эж_50">#REF!</definedName>
    <definedName name="эж_51" localSheetId="5">#REF!</definedName>
    <definedName name="эж_51">#REF!</definedName>
    <definedName name="эж_52" localSheetId="5">#REF!</definedName>
    <definedName name="эж_52">#REF!</definedName>
    <definedName name="эж_53" localSheetId="5">#REF!</definedName>
    <definedName name="эж_53">#REF!</definedName>
    <definedName name="эж_54" localSheetId="5">#REF!</definedName>
    <definedName name="эж_54">#REF!</definedName>
    <definedName name="эж_6" localSheetId="5">#REF!</definedName>
    <definedName name="эж_6">#REF!</definedName>
    <definedName name="эж_7" localSheetId="5">#REF!</definedName>
    <definedName name="эж_7">#REF!</definedName>
    <definedName name="эж_8" localSheetId="5">#REF!</definedName>
    <definedName name="эж_8">#REF!</definedName>
    <definedName name="эж_9" localSheetId="5">#REF!</definedName>
    <definedName name="эж_9">#REF!</definedName>
    <definedName name="эк" localSheetId="5">#REF!</definedName>
    <definedName name="эк">#REF!</definedName>
    <definedName name="эк1" localSheetId="5">#REF!</definedName>
    <definedName name="эк1">#REF!</definedName>
    <definedName name="эко" localSheetId="5">#REF!</definedName>
    <definedName name="эко">#REF!</definedName>
    <definedName name="эко___0" localSheetId="5">#REF!</definedName>
    <definedName name="эко___0">#REF!</definedName>
    <definedName name="эко___0_1" localSheetId="5">#REF!</definedName>
    <definedName name="эко___0_1">#REF!</definedName>
    <definedName name="эко_1" localSheetId="5">#REF!</definedName>
    <definedName name="эко_1">#REF!</definedName>
    <definedName name="эко_5" localSheetId="5">#REF!</definedName>
    <definedName name="эко_5">#REF!</definedName>
    <definedName name="эко_5_1" localSheetId="5">#REF!</definedName>
    <definedName name="эко_5_1">#REF!</definedName>
    <definedName name="эко1" localSheetId="5">#REF!</definedName>
    <definedName name="эко1">#REF!</definedName>
    <definedName name="экол.1" localSheetId="5">[2]топография!#REF!</definedName>
    <definedName name="экол.1">[2]топография!#REF!</definedName>
    <definedName name="экол1" localSheetId="5">#REF!</definedName>
    <definedName name="экол1">#REF!</definedName>
    <definedName name="экол2" localSheetId="5">#REF!</definedName>
    <definedName name="экол2">#REF!</definedName>
    <definedName name="Экол3" localSheetId="5">#REF!</definedName>
    <definedName name="Экол3">#REF!</definedName>
    <definedName name="эколог" localSheetId="5">#REF!</definedName>
    <definedName name="эколог">#REF!</definedName>
    <definedName name="экология">NA()</definedName>
    <definedName name="экологияч" localSheetId="5">#REF!</definedName>
    <definedName name="экологияч">#REF!</definedName>
    <definedName name="эл" localSheetId="5" hidden="1">{#N/A,#N/A,TRUE,"Смета на пасс. обор. №1"}</definedName>
    <definedName name="эл" hidden="1">{#N/A,#N/A,TRUE,"Смета на пасс. обор. №1"}</definedName>
    <definedName name="эл_1" localSheetId="5" hidden="1">{#N/A,#N/A,TRUE,"Смета на пасс. обор. №1"}</definedName>
    <definedName name="эл_1" hidden="1">{#N/A,#N/A,TRUE,"Смета на пасс. обор. №1"}</definedName>
    <definedName name="эмс" localSheetId="5">[2]топография!#REF!</definedName>
    <definedName name="эмс">[2]топография!#REF!</definedName>
    <definedName name="ю" localSheetId="5">#REF!</definedName>
    <definedName name="ю">#REF!</definedName>
    <definedName name="юб" localSheetId="5">#REF!</definedName>
    <definedName name="юб">#REF!</definedName>
    <definedName name="ЮФУ" localSheetId="5">#REF!</definedName>
    <definedName name="ЮФУ">#REF!</definedName>
    <definedName name="ЮФУ2" localSheetId="5">#REF!</definedName>
    <definedName name="ЮФУ2">#REF!</definedName>
    <definedName name="ююю" localSheetId="5" hidden="1">{#N/A,#N/A,TRUE,"Смета на пасс. обор. №1"}</definedName>
    <definedName name="ююю" hidden="1">{#N/A,#N/A,TRUE,"Смета на пасс. обор. №1"}</definedName>
    <definedName name="ююю_1" localSheetId="5" hidden="1">{#N/A,#N/A,TRUE,"Смета на пасс. обор. №1"}</definedName>
    <definedName name="ююю_1" hidden="1">{#N/A,#N/A,TRUE,"Смета на пасс. обор. №1"}</definedName>
    <definedName name="я" localSheetId="5">#REF!</definedName>
    <definedName name="я">#REF!</definedName>
  </definedNames>
  <calcPr calcId="162913" fullPrecision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1" l="1"/>
  <c r="E17" i="14" l="1"/>
  <c r="E13" i="14" l="1"/>
  <c r="F28" i="14" l="1"/>
  <c r="F27" i="14"/>
  <c r="F26" i="14"/>
  <c r="F25" i="14"/>
  <c r="F24" i="14"/>
  <c r="F23" i="14"/>
  <c r="F22" i="14"/>
  <c r="F21" i="14"/>
  <c r="F20" i="14"/>
  <c r="E14" i="14" l="1"/>
  <c r="E16" i="14" l="1"/>
  <c r="E15" i="14" l="1"/>
  <c r="B14" i="20" l="1"/>
  <c r="C5" i="19" l="1"/>
  <c r="G20" i="14" l="1"/>
  <c r="H15" i="19" s="1"/>
  <c r="G28" i="14"/>
  <c r="H23" i="19" s="1"/>
  <c r="F32" i="20" l="1"/>
  <c r="C6" i="19" s="1"/>
  <c r="A3" i="17" l="1"/>
  <c r="F38" i="20"/>
  <c r="D38" i="20"/>
  <c r="F36" i="20"/>
  <c r="D36" i="20"/>
  <c r="F30" i="20"/>
  <c r="F33" i="20" s="1"/>
  <c r="D14" i="20"/>
  <c r="B12" i="19"/>
  <c r="C4" i="19"/>
  <c r="B9" i="20" s="1"/>
  <c r="A3" i="19"/>
  <c r="C4" i="18" s="1"/>
  <c r="F39" i="20" l="1"/>
  <c r="C39" i="20"/>
  <c r="F40" i="20"/>
  <c r="F14" i="20"/>
  <c r="C12" i="19" s="1"/>
  <c r="C40" i="20"/>
  <c r="F34" i="20"/>
  <c r="D88" i="14"/>
  <c r="D82" i="14"/>
  <c r="E82" i="14" s="1"/>
  <c r="D79" i="14"/>
  <c r="E79" i="14" s="1"/>
  <c r="D76" i="14"/>
  <c r="E76" i="14" s="1"/>
  <c r="D58" i="14"/>
  <c r="E58" i="14" s="1"/>
  <c r="D55" i="14"/>
  <c r="D52" i="14"/>
  <c r="E52" i="14" s="1"/>
  <c r="G32" i="14"/>
  <c r="G17" i="14"/>
  <c r="G14" i="14"/>
  <c r="G13" i="14"/>
  <c r="D12" i="19" l="1"/>
  <c r="E12" i="19" s="1"/>
  <c r="L12" i="19" s="1"/>
  <c r="C41" i="20"/>
  <c r="F41" i="20"/>
  <c r="D60" i="14"/>
  <c r="E60" i="14" s="1"/>
  <c r="E64" i="14" s="1"/>
  <c r="E55" i="14"/>
  <c r="D90" i="14"/>
  <c r="E90" i="14" s="1"/>
  <c r="E91" i="14" s="1"/>
  <c r="E88" i="14"/>
  <c r="D84" i="14"/>
  <c r="E84" i="14" s="1"/>
  <c r="E94" i="14" s="1"/>
  <c r="E18" i="20" l="1"/>
  <c r="E15" i="20"/>
  <c r="E17" i="20"/>
  <c r="E16" i="20"/>
  <c r="I15" i="19" s="1"/>
  <c r="E85" i="14"/>
  <c r="E61" i="14"/>
  <c r="I16" i="19" l="1"/>
  <c r="I17" i="19" s="1"/>
  <c r="I18" i="19" s="1"/>
  <c r="I19" i="19" s="1"/>
  <c r="I20" i="19" s="1"/>
  <c r="I21" i="19" s="1"/>
  <c r="I22" i="19" s="1"/>
  <c r="I23" i="19" s="1"/>
  <c r="J15" i="19"/>
  <c r="K15" i="19" s="1"/>
  <c r="L15" i="19" s="1"/>
  <c r="G22" i="14"/>
  <c r="H17" i="19" s="1"/>
  <c r="J17" i="19" l="1"/>
  <c r="K17" i="19" s="1"/>
  <c r="L17" i="19" s="1"/>
  <c r="G21" i="14"/>
  <c r="H16" i="19" s="1"/>
  <c r="G23" i="14"/>
  <c r="H18" i="19" s="1"/>
  <c r="J18" i="19" s="1"/>
  <c r="K18" i="19" s="1"/>
  <c r="L18" i="19" s="1"/>
  <c r="J16" i="19" l="1"/>
  <c r="K16" i="19" s="1"/>
  <c r="L16" i="19" s="1"/>
  <c r="G24" i="14"/>
  <c r="H19" i="19" s="1"/>
  <c r="J19" i="19" s="1"/>
  <c r="K19" i="19" s="1"/>
  <c r="L19" i="19" s="1"/>
  <c r="G25" i="14" l="1"/>
  <c r="H20" i="19" l="1"/>
  <c r="J20" i="19" s="1"/>
  <c r="K20" i="19" s="1"/>
  <c r="L20" i="19" s="1"/>
  <c r="G16" i="14"/>
  <c r="G15" i="14"/>
  <c r="G18" i="14" l="1"/>
  <c r="B15" i="20" l="1"/>
  <c r="B17" i="20" s="1"/>
  <c r="D17" i="20" s="1"/>
  <c r="F17" i="20" s="1"/>
  <c r="D11" i="28"/>
  <c r="D13" i="28" s="1"/>
  <c r="E63" i="14"/>
  <c r="E65" i="14" s="1"/>
  <c r="E66" i="14" s="1"/>
  <c r="E67" i="14" s="1"/>
  <c r="D15" i="20" l="1"/>
  <c r="F15" i="20" s="1"/>
  <c r="F66" i="14"/>
  <c r="G26" i="14"/>
  <c r="G17" i="20"/>
  <c r="H21" i="19" l="1"/>
  <c r="J21" i="19" s="1"/>
  <c r="K21" i="19" s="1"/>
  <c r="L21" i="19" s="1"/>
  <c r="G15" i="20"/>
  <c r="C13" i="19"/>
  <c r="D13" i="19" l="1"/>
  <c r="E13" i="19" l="1"/>
  <c r="H13" i="19" s="1"/>
  <c r="G27" i="14" l="1"/>
  <c r="H22" i="19" s="1"/>
  <c r="H24" i="19" l="1"/>
  <c r="J22" i="19"/>
  <c r="K22" i="19" s="1"/>
  <c r="L22" i="19" s="1"/>
  <c r="G29" i="14"/>
  <c r="D15" i="28" s="1"/>
  <c r="D17" i="28" s="1"/>
  <c r="D18" i="28" s="1"/>
  <c r="H19" i="28" s="1"/>
  <c r="H20" i="28" s="1"/>
  <c r="H21" i="28" s="1"/>
  <c r="J23" i="19"/>
  <c r="K23" i="19" s="1"/>
  <c r="L23" i="19" s="1"/>
  <c r="G33" i="14" l="1"/>
  <c r="B16" i="20"/>
  <c r="B18" i="20" s="1"/>
  <c r="B19" i="20" s="1"/>
  <c r="B20" i="20" s="1"/>
  <c r="E93" i="14"/>
  <c r="E95" i="14" s="1"/>
  <c r="E96" i="14" s="1"/>
  <c r="E97" i="14" s="1"/>
  <c r="D16" i="20" l="1"/>
  <c r="F16" i="20" s="1"/>
  <c r="G16" i="20" s="1"/>
  <c r="F96" i="14"/>
  <c r="B21" i="20"/>
  <c r="D18" i="20" l="1"/>
  <c r="F18" i="20" s="1"/>
  <c r="C17" i="19" s="1"/>
  <c r="D19" i="20" l="1"/>
  <c r="D20" i="20" s="1"/>
  <c r="D21" i="20" s="1"/>
  <c r="F19" i="20"/>
  <c r="C16" i="19" s="1"/>
  <c r="D16" i="19" s="1"/>
  <c r="E16" i="19" s="1"/>
  <c r="G18" i="20"/>
  <c r="D17" i="19" s="1"/>
  <c r="E17" i="19" s="1"/>
  <c r="C14" i="19"/>
  <c r="G19" i="20" l="1"/>
  <c r="G20" i="20" s="1"/>
  <c r="G21" i="20" s="1"/>
  <c r="F20" i="20"/>
  <c r="F21" i="20" s="1"/>
  <c r="C15" i="19"/>
  <c r="D14" i="19"/>
  <c r="D15" i="19" l="1"/>
  <c r="E14" i="19"/>
  <c r="E15" i="19" l="1"/>
  <c r="B24" i="17" s="1"/>
  <c r="L14" i="19"/>
  <c r="L24" i="19" s="1"/>
  <c r="G6" i="18" l="1"/>
  <c r="A7" i="18"/>
</calcChain>
</file>

<file path=xl/sharedStrings.xml><?xml version="1.0" encoding="utf-8"?>
<sst xmlns="http://schemas.openxmlformats.org/spreadsheetml/2006/main" count="3729" uniqueCount="1441">
  <si>
    <t>№ п/п</t>
  </si>
  <si>
    <t>на проектные (изыскательские) работы</t>
  </si>
  <si>
    <t>Характеристика предприятия, здания, сооружения или виды работ</t>
  </si>
  <si>
    <t xml:space="preserve">СБЦП "Объекты связи (2010)" табл.9 п.4
(СБЦП02-9-4) </t>
  </si>
  <si>
    <t>Наименование организации заказчика:</t>
  </si>
  <si>
    <t>Единица измерения</t>
  </si>
  <si>
    <t>Кол-во</t>
  </si>
  <si>
    <t>Обоснование стоимости</t>
  </si>
  <si>
    <t>1 км реки</t>
  </si>
  <si>
    <t>1 км маршрута</t>
  </si>
  <si>
    <t>1 бассейн</t>
  </si>
  <si>
    <t>1 определение на 1 км длины реки</t>
  </si>
  <si>
    <t>1 расход</t>
  </si>
  <si>
    <t>1 створ</t>
  </si>
  <si>
    <t>1 профиль</t>
  </si>
  <si>
    <t>1 снимок</t>
  </si>
  <si>
    <t>1 таблица</t>
  </si>
  <si>
    <t>1 схема</t>
  </si>
  <si>
    <t>Определение площади водосбора</t>
  </si>
  <si>
    <t>1 расчет</t>
  </si>
  <si>
    <t>Определение максимальных расходов весеннего половодья или дождевых паводков по эмпирическим редукционным формулам</t>
  </si>
  <si>
    <t>1 график</t>
  </si>
  <si>
    <t>1 годостанция</t>
  </si>
  <si>
    <t>1 записка</t>
  </si>
  <si>
    <t>1 программа</t>
  </si>
  <si>
    <t>АО "КАВКАЗ.РФ"</t>
  </si>
  <si>
    <t>№ пп</t>
  </si>
  <si>
    <t>Наименование работ</t>
  </si>
  <si>
    <t>Оценка селевой и лавинной опасности</t>
  </si>
  <si>
    <t>1 водосбор</t>
  </si>
  <si>
    <t>1 дм2</t>
  </si>
  <si>
    <t xml:space="preserve">СБЦП "Объекты связи (2010)" табл.20 п.7
(СБЦП02-20-7) </t>
  </si>
  <si>
    <t xml:space="preserve">СВОДНАЯ  СМЕТА 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</si>
  <si>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</si>
  <si>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</si>
  <si>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Наименование организации-заказчика</t>
  </si>
  <si>
    <t>АО "Курорты Северного Кавказа"</t>
  </si>
  <si>
    <t>Руб.</t>
  </si>
  <si>
    <t>Перечень выполняемых работ</t>
  </si>
  <si>
    <t>Характеристика проектируемого объекта п. ЗП</t>
  </si>
  <si>
    <t>Ссылка на №№ смет по формам 2п и 3п</t>
  </si>
  <si>
    <t xml:space="preserve">          Стоимость работ, руб без НДС</t>
  </si>
  <si>
    <t>Изыскательские работы</t>
  </si>
  <si>
    <t>Проектные работы</t>
  </si>
  <si>
    <t>Итого</t>
  </si>
  <si>
    <t>1. ИЗЫСКАТЕЛЬСКИЕ РАБОТЫ</t>
  </si>
  <si>
    <t>1.1</t>
  </si>
  <si>
    <t>Инженерно-геодезические изыскания</t>
  </si>
  <si>
    <t>комплекс</t>
  </si>
  <si>
    <t>Смета № 1-из</t>
  </si>
  <si>
    <t>1.2</t>
  </si>
  <si>
    <t>Инженерно-геологические изыскания</t>
  </si>
  <si>
    <t>Смета № 2-из</t>
  </si>
  <si>
    <t>1.3</t>
  </si>
  <si>
    <t>Смета № 3-из</t>
  </si>
  <si>
    <t>1.4</t>
  </si>
  <si>
    <t>Инженерно-гидрометеорологические изыскания</t>
  </si>
  <si>
    <t>Смета № 4-из</t>
  </si>
  <si>
    <t>Смета № 5-из</t>
  </si>
  <si>
    <t>1.5</t>
  </si>
  <si>
    <t>Инженерно-экологические изыскания</t>
  </si>
  <si>
    <t>ИТОГО по разделу 1:</t>
  </si>
  <si>
    <t>2. ПРОЕКТНЫЕ РАБОТЫ СТАДИИ ПД</t>
  </si>
  <si>
    <t>2.1</t>
  </si>
  <si>
    <t>Смета № 1-пд</t>
  </si>
  <si>
    <t>2.2</t>
  </si>
  <si>
    <t>2.3</t>
  </si>
  <si>
    <t>2.4</t>
  </si>
  <si>
    <t>2.5</t>
  </si>
  <si>
    <t>2.6</t>
  </si>
  <si>
    <t>2.7</t>
  </si>
  <si>
    <t>2.8</t>
  </si>
  <si>
    <t>2.9</t>
  </si>
  <si>
    <t>ИТОГО по разделу 2: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</si>
  <si>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</si>
  <si>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>3.1</t>
  </si>
  <si>
    <t xml:space="preserve">Экспертиза проектной документации  и результатов инженерных изысканий. </t>
  </si>
  <si>
    <t>Расчет затрат на проведение экспертизы проектных решений и материалов инженерных изысканий</t>
  </si>
  <si>
    <t>ИТОГО по разделу 3:</t>
  </si>
  <si>
    <t>ВСЕГО:</t>
  </si>
  <si>
    <t xml:space="preserve">РАСЧЕТ СТОИМОСТИ РАБОТ  С УЧЕТОМ ИНДЕКСА ДЕФЛЯТОРА </t>
  </si>
  <si>
    <t xml:space="preserve">Продолжительность работ в соответствие с Графиком - </t>
  </si>
  <si>
    <t xml:space="preserve">Начало работ - </t>
  </si>
  <si>
    <t xml:space="preserve">Окончание работ - </t>
  </si>
  <si>
    <t xml:space="preserve">РАСЧЕТ ИНДЕКСА-ДЕФЛЯТОРА ДЛЯ ИЗЫСКАНИЙ </t>
  </si>
  <si>
    <t>2023 год</t>
  </si>
  <si>
    <t xml:space="preserve">ИД1- индекс -дефлятор Минэкономразвития РФ на капвложения </t>
  </si>
  <si>
    <t>Т1 - Продолжительность периода  от момента формирования текущих цен  до начала выполнения работ, мес</t>
  </si>
  <si>
    <t>Рост цен                                  Р1= (ИД1-100)/100*Т1/12</t>
  </si>
  <si>
    <t>Индекс роста цен                                              ИРт1=(1+Р1)</t>
  </si>
  <si>
    <t>2023  год</t>
  </si>
  <si>
    <t>2024  год</t>
  </si>
  <si>
    <t xml:space="preserve">ИД2- индекс -дефлятор Минэкономразвития РФ на капвложения </t>
  </si>
  <si>
    <t>Т2 - Продолжительность периода  от начала выполнения работ до конца года, мес</t>
  </si>
  <si>
    <t>Рост цен                               Р2= (ИД2-100)/100*Т2/12</t>
  </si>
  <si>
    <t>Индекс роста цен                                     ИРт2=(1+Р2)</t>
  </si>
  <si>
    <t>2025  год</t>
  </si>
  <si>
    <t xml:space="preserve">ИД3- индекс -дефлятор Минэкономразвития РФ на капвложения </t>
  </si>
  <si>
    <t>Т3 - Продолжительность периода  от начала года до окончания работ, мес</t>
  </si>
  <si>
    <t>Рост цен                               Р3= (ИД3-100)/100*Т3/12</t>
  </si>
  <si>
    <t>Индекс роста цен                                     ИРт3=(1+Р3)</t>
  </si>
  <si>
    <t>Рост цен за период выполнения работ</t>
  </si>
  <si>
    <t>Р4= (Р2+Р3)</t>
  </si>
  <si>
    <t>ИРт4=(1+0,5*Р4)</t>
  </si>
  <si>
    <t>Итого индекс роста цен</t>
  </si>
  <si>
    <t>ИРТ1*ИРТ4</t>
  </si>
  <si>
    <t>РАСЧЕТ СТОИМОСТИ РАБОТ</t>
  </si>
  <si>
    <t>Стоимость работ</t>
  </si>
  <si>
    <t>Дефлятор</t>
  </si>
  <si>
    <t>Стоимость работ  с учетом дефлятора</t>
  </si>
  <si>
    <t>С учетом авансирования- 30%</t>
  </si>
  <si>
    <t xml:space="preserve"> Н(м)ЦД(1-1)А=СС1+(Н(м)ЦД1-1-СС1)*(1-А/100)                     </t>
  </si>
  <si>
    <t>Инфляционная составляющая</t>
  </si>
  <si>
    <t>(включая период прохождения экспертизы ПД)</t>
  </si>
  <si>
    <t>РАСЧЕТ ИНДЕКСА-ДЕФЛЯТОРА ДЛЯ ПРОЕКТНОЙ ДОКУМЕНТАЦИИ</t>
  </si>
  <si>
    <t>2019  год</t>
  </si>
  <si>
    <t>«Благоустройство общественных зон и прилегающей территории, расположенных на территории всесезонного туристско-рекреационного комплекса «Мамисон», Республика Северная Осетия-Алания»</t>
  </si>
  <si>
    <t>3.2</t>
  </si>
  <si>
    <t>3.3</t>
  </si>
  <si>
    <t>3.4</t>
  </si>
  <si>
    <t>4.1</t>
  </si>
  <si>
    <t>4.2</t>
  </si>
  <si>
    <t>ПОЯСНИТЕЛЬНАЯ ЗАПИСКА</t>
  </si>
  <si>
    <t>К РАСЧЕТУ НАЧАЛЬНОЙ МАКСИМАЛЬНОЙ ЦЕНЫ ДОГОВОРА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</si>
  <si>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планирования); требованием Положения о закупке, утвержденного  Приказом акционерного общества "КАВКАЗ.РФ" от 02.03.2022  № Пр-22-048.</t>
  </si>
  <si>
    <t>Метод расчета - проектно-сметный</t>
  </si>
  <si>
    <t>Описание метода расчета стоимости изыскательских работ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</si>
  <si>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</si>
  <si>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</si>
  <si>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 согласно Письма Минэкономразвития России от 28.09.2022 N 36804-ПК/Д03и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</si>
  <si>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Непредвиденные для изысканий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
от 31.03.2004 № НЗ-2078/10</t>
  </si>
  <si>
    <t>Описание метода расчета стоимости проектных работ</t>
  </si>
  <si>
    <t>Для опредления цены проектных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</si>
  <si>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</si>
  <si>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>В расчете учтен резерв средств на непредвиденные затраты в размере 2%</t>
  </si>
  <si>
    <t>Налог на добавленную стоимость - 20 %</t>
  </si>
  <si>
    <t>Итоговая начальная максимальная цена проектно-изыскательских работ  составляет:</t>
  </si>
  <si>
    <t>рублей с учетом НДС</t>
  </si>
  <si>
    <t>Е.А. Татаринова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</si>
  <si>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</si>
  <si>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</si>
  <si>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</si>
  <si>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</si>
  <si>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</si>
  <si>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инженерные изыскания:</t>
  </si>
  <si>
    <t>инженерно-геодезические изыскания;</t>
  </si>
  <si>
    <t>инженерно-геологические изыскания ;</t>
  </si>
  <si>
    <t>инженерно-гидрометеорологические изыскания;</t>
  </si>
  <si>
    <t>инженерно-экологические изыскания;</t>
  </si>
  <si>
    <t>оценка селевой и лавинной опасности;</t>
  </si>
  <si>
    <t>- затраты на проектные работы стадии "Проектная документация"</t>
  </si>
  <si>
    <t>- резерв средств на непредвиденные работы и затраты;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</si>
  <si>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</si>
  <si>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</si>
  <si>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</si>
  <si>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</si>
  <si>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Расчет цены договора         </t>
  </si>
  <si>
    <t>на выполнение проектно-изыскательских работ по объекту</t>
  </si>
  <si>
    <t>Продолжительность работ в соответствие с Графиком</t>
  </si>
  <si>
    <t>месяцев</t>
  </si>
  <si>
    <t>№ п.п.</t>
  </si>
  <si>
    <t>Перечень видов работ</t>
  </si>
  <si>
    <t xml:space="preserve"> Стоимость проектирования  объекта в прогнозных ценах периода проектирования (руб.)</t>
  </si>
  <si>
    <t>без НДС</t>
  </si>
  <si>
    <t>НДС-20 %</t>
  </si>
  <si>
    <t>с учетом НДС</t>
  </si>
  <si>
    <t>Инженерные изыскания</t>
  </si>
  <si>
    <t>Разработка проектной документации стадии " Проектная документация"</t>
  </si>
  <si>
    <t>Итого:</t>
  </si>
  <si>
    <t>В том числе инфляционная составляющая за период выполнения работ</t>
  </si>
  <si>
    <t xml:space="preserve"> </t>
  </si>
  <si>
    <t>В том числе непредвиденные расходы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</si>
  <si>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</si>
  <si>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</si>
  <si>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</si>
  <si>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</si>
  <si>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</si>
  <si>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</si>
  <si>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3. Продолжительность проектирования:</t>
  </si>
  <si>
    <t>рублей</t>
  </si>
  <si>
    <t>Наименование работ и затрат</t>
  </si>
  <si>
    <t>Стоимость работ в ценах  сметной документации
I квартала 2023 г.</t>
  </si>
  <si>
    <t xml:space="preserve">Индекс фактической инфляции* </t>
  </si>
  <si>
    <t>Стоимость работ в ценах на дату формирования начальной (максимальной) цены контракта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</si>
  <si>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</si>
  <si>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</si>
  <si>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</t>
  </si>
  <si>
    <t>Выполнение инженерных изысканий</t>
  </si>
  <si>
    <t>Разработка проектной документации</t>
  </si>
  <si>
    <t>Резерв средств на непредвиденные работы и затраты для инженерных изысканий</t>
  </si>
  <si>
    <t>Резерв средств на непредвиденные работы и затраты для проектных работ</t>
  </si>
  <si>
    <t>Стоимость без учета НДС</t>
  </si>
  <si>
    <t>НДС-20%</t>
  </si>
  <si>
    <t>Стоимость с учетом НДС</t>
  </si>
  <si>
    <t>*Индекс фактической инфляции по данным Росстата от цен  сметной документации до даты формирования НМЦК = 1</t>
  </si>
  <si>
    <t>Расчет индекса прогнозной инфляции для инженерных изысканий и проектной документации</t>
  </si>
  <si>
    <t>Дата формирования НМЦК*</t>
  </si>
  <si>
    <t>Продолжительность выполнения работ, мес.</t>
  </si>
  <si>
    <t>Начало работ</t>
  </si>
  <si>
    <t>окончание первого года</t>
  </si>
  <si>
    <t>Окончание работ</t>
  </si>
  <si>
    <t>начало второго года</t>
  </si>
  <si>
    <t>Доля сметной стоимости, подлежащая выполнению подрядчиком в 2023 году</t>
  </si>
  <si>
    <t>Доля сметной стоимости, подлежащая выполнению подрядчиком в 2024 году</t>
  </si>
  <si>
    <t>Индекс Минэкономразвития РФ на 2023 г. (Письмо Минэкономразвития России от 28.09.2022 N 36804-ПК/Д03и)</t>
  </si>
  <si>
    <t>ежемесячный прогнозный индекс на 2023 год</t>
  </si>
  <si>
    <t>^(1/12)</t>
  </si>
  <si>
    <t>Индекс Минэкономразвития РФ на 2024 г. (Письмо Минэкономразвития России от 28.09.2022 N 36804-ПК/Д03и)</t>
  </si>
  <si>
    <t>ежемесячный прогнозный индекс на 2024 год</t>
  </si>
  <si>
    <t>К на 2023 =</t>
  </si>
  <si>
    <t>К на 2024 =</t>
  </si>
  <si>
    <t>Индекс прогнозной инфляции</t>
  </si>
  <si>
    <t>Примечание:</t>
  </si>
  <si>
    <t>Наименование проектной (изыскательской) организации:</t>
  </si>
  <si>
    <t>1 точка</t>
  </si>
  <si>
    <t>1 образец</t>
  </si>
  <si>
    <t>Полный анализ воды</t>
  </si>
  <si>
    <t>1 проба</t>
  </si>
  <si>
    <t>Сроки выполнения работ</t>
  </si>
  <si>
    <t>Дата начала</t>
  </si>
  <si>
    <t>Дата окончания</t>
  </si>
  <si>
    <r>
      <t>Подготовка эскизных вариантов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общих композиционных, планировочных, архитектурных решений</t>
    </r>
  </si>
  <si>
    <t>Х</t>
  </si>
  <si>
    <t>Разработка концепции благоустройства</t>
  </si>
  <si>
    <t xml:space="preserve">Инженерные изыскания </t>
  </si>
  <si>
    <t>инженерно-геодезические изыскания</t>
  </si>
  <si>
    <t>инженерно-гидрометеорологические изыскания</t>
  </si>
  <si>
    <t>инженерно-экологические изыскания</t>
  </si>
  <si>
    <t>инженерно-геологические изыскания</t>
  </si>
  <si>
    <t>Проектные работы, в том числе:</t>
  </si>
  <si>
    <t>- разработка основных технических решений</t>
  </si>
  <si>
    <t>- разработка проектной и сметной документации</t>
  </si>
  <si>
    <t>Государственная экспертиза</t>
  </si>
  <si>
    <t>1 выработка (точка)</t>
  </si>
  <si>
    <t>1 монолит</t>
  </si>
  <si>
    <t>Сокращенный анализ воды</t>
  </si>
  <si>
    <t>ВСЕГО по смете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</si>
  <si>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</si>
  <si>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</si>
  <si>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</si>
  <si>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</si>
  <si>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</si>
  <si>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</si>
  <si>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</si>
  <si>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</si>
  <si>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</si>
  <si>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
руб.</t>
  </si>
  <si>
    <t>Раздел 1. Этап 1. Благоустройство вьездной группы</t>
  </si>
  <si>
    <t xml:space="preserve">Парки, сады, скверы, бульвары площадью: до 1 га(архитектурно-планировочное решение, озеленение, МАФ), 0,1(га) </t>
  </si>
  <si>
    <t xml:space="preserve">СБЦП "Территориальное планирование и планировка территорий (2010)" табл.5 п.1
(СБЦП01-5-1) </t>
  </si>
  <si>
    <t>((18920+5060*(0.4*1+0.6*0.5*1))*0,2)*1,2
((A+B*(0.4*X1+0.6*0.5*X1))*Кпониж)*К1</t>
  </si>
  <si>
    <t>5 390,88</t>
  </si>
  <si>
    <t>Понижающий коэффициент (0,1/(0.5*1));</t>
  </si>
  <si>
    <t>Кпониж=0,2;</t>
  </si>
  <si>
    <t>Наличие опасных природно-техногенных процессов, зон возможных стихийных бедствий (Интервал К=1,1-1,2)  (Сейсмические условия 9 баллов ) К=1,2;</t>
  </si>
  <si>
    <t>К1=1,2 Таб.8;</t>
  </si>
  <si>
    <t>Итого "Коэфф. относительной стоимости"</t>
  </si>
  <si>
    <t>Котн=100%</t>
  </si>
  <si>
    <t xml:space="preserve">Стоимость создания эскизного проекта отдельных элементов среды. Знаково-информационные системы. Этап 1 (Информационнная стелла)., 1(1 эксизный проект) </t>
  </si>
  <si>
    <t xml:space="preserve">МДС 81-42.2008, табл. 01-19-06
(МДС 81-42.2008) </t>
  </si>
  <si>
    <t>30800*1
A*X</t>
  </si>
  <si>
    <t>30 800,00</t>
  </si>
  <si>
    <t xml:space="preserve">Установка светоинформационного табло (Система автоматического туристско-информационного центра (ТИЦ), 1(табло) </t>
  </si>
  <si>
    <t xml:space="preserve">СБЦП "Объекты жилищно-гражданского строительства (2010)" табл.11 п.6
(СБЦП03-11-6) </t>
  </si>
  <si>
    <t>(81930*1)*1,22*0,35*0,4
(A*X)*К7*К2*Ки1</t>
  </si>
  <si>
    <t>13 993,64</t>
  </si>
  <si>
    <t>Сейсмичность 9 баллов К=1,3  к 75,3% разделов: (ПЗУ- 4%;АР-14%;КР-15%; Инженерное оборудование- 37%, сметы 7%/0,93*0,7=5,3%) К общ =(0,753*1,3+0,247)=1,22;</t>
  </si>
  <si>
    <t>К7=1,22 МУ п. 3.7;</t>
  </si>
  <si>
    <t>Привязка типовой или повторно применяемой проектной документации, без внесения изменений в надземную часть здания - от 0,2 до 0,35;</t>
  </si>
  <si>
    <t>К2=0,35 СБЦП МУ(2009) п.3.2;</t>
  </si>
  <si>
    <t>Стадийность проектирования;</t>
  </si>
  <si>
    <t>Ки1=0,4 ;</t>
  </si>
  <si>
    <t xml:space="preserve">Установка светоинформационного табло (Навигационный указатель, навигационная стелла, навигационная карта, информационный стенд в объеме конструктивных решений (фундамент)., 4(табло) </t>
  </si>
  <si>
    <t>(81930*4)*0,35*0,4*0,349
(A*X)*К2*Ки1*Котн</t>
  </si>
  <si>
    <t>16 012,40</t>
  </si>
  <si>
    <t>Всего 32% разделов (ПЗ-2%;СПЗУ-4%; КР-5% (фундамент); ПОС-6%, ООС-7%, МПБ-6%; сметы 7%/0,93*0,3=2%).  Сейсмичность 9 баллов К=1,3 к разделам: (ПЗУ- 4%*1,3=5,2%; КР-5% (фундамент)*1,3=6,5%; сметы 2%/0,3*0,09=0,6%; 0,6%*1,3+1,4%=2,2%);</t>
  </si>
  <si>
    <t>К7= МУ п. 3.7;</t>
  </si>
  <si>
    <t>Котн=34,9%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</si>
  <si>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 до 100 м, 1(объект) </t>
  </si>
  <si>
    <t xml:space="preserve">СБЦП "Коммунальные инженерные сети и сооружения (2012)" табл.2 п.1
(СБЦП07-2-1) </t>
  </si>
  <si>
    <t>(21320*1)*1,21*1,25*0,4
(A*X)*К2*К1*Ки1</t>
  </si>
  <si>
    <t>12 898,60</t>
  </si>
  <si>
    <t>Сейсмичность 9 баллов К=1,3  к 71,6 % разделов проектирования (ППО- 2% ТХ- 24,5%; КР-27,5%; Искуств.-соор.-1,5%; Обустройстиво- 2,5%; Электроснабж- 10%, сметы 5%/0,95*0,68=3,6%); Кобщ=(0,716 *1,3+0,284)=1,21;</t>
  </si>
  <si>
    <t>К2=1,21 СБЦП МУ(2009) п.3.7;</t>
  </si>
  <si>
    <t>При проектирования освещения улиц, магистралей, проездов, площадей, парков, скверов, бульваров, жилых дворовых территорий, кладбищ, больниц с количеством пунктов питания 2 и более, до;</t>
  </si>
  <si>
    <t>К1=1,25 ТЧ п.2.2.12;</t>
  </si>
  <si>
    <t xml:space="preserve">Автоматическая переездная сигнализация через 2 пути с устройством заграждения (УЗП) (Шлагбаум), 2(переезд) </t>
  </si>
  <si>
    <t xml:space="preserve">СБЦП "Железные дороги (2014)" табл.31 п.2
(СБЦП09-31-2) </t>
  </si>
  <si>
    <t>(33030*2)*1,07*0,4
(A*X)*К6*Ки1</t>
  </si>
  <si>
    <t>28 273,68</t>
  </si>
  <si>
    <t>Сейсмичность 9 баллов К=1,3 к 23,2% разделов проектирования (СПЗУ-3% КР 12%; Электр-5%;Связь-2%; сметы 5%/0,95*0,22=1,2%); Кобщ=(0,232 *1,3+0,768)=1,07;</t>
  </si>
  <si>
    <t>К6=1,07 СБЦП МУ(2009) п.3.7;</t>
  </si>
  <si>
    <t xml:space="preserve">Канализация (бытовая, дождевая, общесплавная), сооружаемая открытым способом диаметром до 300 мм, протяженностью:от 100 до 500 м (Лотки), 100(м) </t>
  </si>
  <si>
    <t xml:space="preserve">СБЦП "Коммунальные инженерные сети и сооружения (2012)" табл.5 п.1
(СБЦП07-5-1) </t>
  </si>
  <si>
    <t>(33000+128*100)*0,5*1,19
(A+B*X)*К7*К2</t>
  </si>
  <si>
    <t>27 251,00</t>
  </si>
  <si>
    <t>К7=0,5 ;</t>
  </si>
  <si>
    <t>Сейсмичность 9 баллов К=1,3  к 63,7 % разделов проектирования (ППО- 2% ТХ- 24,5%; КР-27,5%; Искуств.-соор.-1,5%; Обустройстиво- 2,5%; Водоснабж.-2,5%, сметы 5%/0,95*0,605=3,2%); Кобщ=(0,637 *1,3+0,363)=1,19;</t>
  </si>
  <si>
    <t>К2=1,19 	СБЦП МУ(2009) п.3.7	;</t>
  </si>
  <si>
    <t xml:space="preserve">Кабельные линии напряжением до 35 кВ с интервалами протяженности:свыше 100 до 500 м, 300(м) </t>
  </si>
  <si>
    <t xml:space="preserve">СБЦП "Коммунальные инженерные сети и сооружения (2012)" табл.17 п.2
(СБЦП07-17-2) </t>
  </si>
  <si>
    <t>(7763+42*300)*1,21*0,4
(A+B*X)*К4*Ки1</t>
  </si>
  <si>
    <t>9 855,69</t>
  </si>
  <si>
    <t>К4=1,21 СБЦП МУ(2009) п.3.7;</t>
  </si>
  <si>
    <t xml:space="preserve">Прокладка канализации связи и радио из асбоцементных труб диаметром 100 мм, емкостью до 6 отверстий включительно и протяженностью: до 100 м, 1(объект) </t>
  </si>
  <si>
    <t xml:space="preserve">СБЦП "Коммунальные инженерные сети и сооружения (2012)" табл.1 п.8
(СБЦП07-1-8) </t>
  </si>
  <si>
    <t>(15850*1)*1,21*0,4
(A*X)*К4*Ки1</t>
  </si>
  <si>
    <t>7 671,40</t>
  </si>
  <si>
    <t>Сейсмичность 9 баллов К=1,3 к 71,6 % разделов проектирования (ППО- 2% ТХ- 24,5%; КР-27,5%; Искуств.-соор.-1,5%; Обустройстиво- 2,5%; Электроснабж- 10%, сметы 5%/0,95*0,68=3,6%); Кобщ=(0,716 *1,3+0,284)=1,21;</t>
  </si>
  <si>
    <t xml:space="preserve">Прокладка первого кабеля в проектируемой телефонной канализации при длине участка прокладки:свыше 250 до 1000 м (Кабель ВОЛС), 700(м) </t>
  </si>
  <si>
    <t xml:space="preserve">СБЦП "Коммунальные инженерные сети и сооружения (2012)" табл.1 п.39
(СБЦП07-1-39) </t>
  </si>
  <si>
    <t>(23000+32*700)*1,2*1,21*0,4
(A+B*X)*К2*К4*Ки1</t>
  </si>
  <si>
    <t>26 368,32</t>
  </si>
  <si>
    <t>При проектировании кабелей уплотненных, междугородних, оптических, телемеханики, кабельного телевидения, до;</t>
  </si>
  <si>
    <t>К2=1,2 ТЧ п.2.1.2;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</si>
  <si>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10(1 канал) </t>
  </si>
  <si>
    <t xml:space="preserve">СБЦП "Объекты связи (2010)" табл.2 п.2
(СБЦП02-2-2) </t>
  </si>
  <si>
    <t>(25980+14*10)*0,42*1,12
(A+B*X)*К1*К6</t>
  </si>
  <si>
    <t>12 286,85</t>
  </si>
  <si>
    <t>К1=0,42 ;</t>
  </si>
  <si>
    <t>Сейсмичность 9 баллов К=1,3 для 39,1% разделов (связь- 2%; ТХ=18%, электрика -16%, смета - 8%/0,92*0,36=3,1%) К= (0,391*1,3+0,609)=1,12</t>
  </si>
  <si>
    <t>К6=1,12 МУ п. 3.7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</si>
  <si>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наружные установки), 2(1 камера) </t>
  </si>
  <si>
    <t>(36610+4570*2)*1,1*0,5*1,12
(A+B*X)*К1*К2*К6</t>
  </si>
  <si>
    <t>28 182,00</t>
  </si>
  <si>
    <t>Проектирование наружных установок промышленного телевизионного оборудования на территории объекта;</t>
  </si>
  <si>
    <t>К1=1,1 ТЧ п.2.45;</t>
  </si>
  <si>
    <t>К2=0,5 ;</t>
  </si>
  <si>
    <t xml:space="preserve">Интегрирующий комплекс приема, обработки и хранения видеоинформации (Сервер видеонаблюдения), 1(1 комплекс) </t>
  </si>
  <si>
    <t xml:space="preserve">СБЦП "Объекты связи (2010)" табл.20 п.10
(СБЦП02-20-10) </t>
  </si>
  <si>
    <t>(85450*1)*0,5*1,12
(A*X)*К1*К6</t>
  </si>
  <si>
    <t>47 852,00</t>
  </si>
  <si>
    <t>К1=0,5 ;</t>
  </si>
  <si>
    <t>Сейсмичность 9 баллов К=1,3 для 39,1% разделов (связь- 2%; ТХ=18%, электрика -16%, смета - 8%/0,92*0,36=3,1%) К= (0,391*1,3+0,609)=1,12;</t>
  </si>
  <si>
    <t>К6=1,12 МУ п. 3.7;</t>
  </si>
  <si>
    <t xml:space="preserve">Автоматизированное рабочее место (АРМ) оператора на базе ПЭВМ, 1(1 АРМ) </t>
  </si>
  <si>
    <t xml:space="preserve">СБЦП "Объекты связи (2010)" табл.24 п.1
(СБЦП02-24-1) </t>
  </si>
  <si>
    <t>(2400*1)*0,5*1,12
(A*X)*К1*К6</t>
  </si>
  <si>
    <t>1 344,00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</si>
  <si>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экстренной связи СЭС), 2(1 канал) </t>
  </si>
  <si>
    <t>(25980+4623*2)*0,42*1,12
(A+B*X)*К1*К6</t>
  </si>
  <si>
    <t>16 570,31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</si>
  <si>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(СПД СБ), 10(1 канал) </t>
  </si>
  <si>
    <t>(25980+4623*10)*0,42*1,12
(A+B*X)*К1*К6</t>
  </si>
  <si>
    <t>33 967,58</t>
  </si>
  <si>
    <t>Итого по разделу 1 Этап 1. Благоустройство вьездной группы</t>
  </si>
  <si>
    <t>Раздел 2. Этап 2. Благоустройство пешеходной зоны автодороги "Транскам-Згил"</t>
  </si>
  <si>
    <t xml:space="preserve">Парки, сады, скверы, бульвары площадью:свыше 1 до 5 га (архитектурно-планировочное решение, озеленение, МАФ), 2,6(га) </t>
  </si>
  <si>
    <t xml:space="preserve">СБЦП "Территориальное планирование и планировка территорий (2010)" табл.5 п.2
(СБЦП01-5-2) </t>
  </si>
  <si>
    <t>(21430+2550*2,6)*1,2
(A+B*X)*К1</t>
  </si>
  <si>
    <t>33 672,00</t>
  </si>
  <si>
    <t xml:space="preserve">Пешеходные улицы, длина свыше 0,5 км, 2,8(км) </t>
  </si>
  <si>
    <t xml:space="preserve">СБЦ "Городские инженерные сооружения и коммуникации (2008)" табл.1 п.4
(СБЦ65-1-4) </t>
  </si>
  <si>
    <t>(40000+240000*2,8)*1,2*1,3*0,4
(A+B*X)*К6*К1*Ки1</t>
  </si>
  <si>
    <t>444 288,00</t>
  </si>
  <si>
    <t>Сейсмичность 9 баллов К=1,3 для 68,1% разделов (АР- 64%;  смета - 6%/0,94*0,64=4,1%) К= (0,681*1,3+0,319)=1,2;</t>
  </si>
  <si>
    <t>К6=1,2 МУ п. 3.7;</t>
  </si>
  <si>
    <t>При проектировании пешеходных улиц с покрытием из сборных элементов (плитка, брусчатка и т.п.);</t>
  </si>
  <si>
    <t>К1=1,3 прим.3;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</si>
  <si>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 свыше 1000 до 3000 м, 3000(п.м) </t>
  </si>
  <si>
    <t xml:space="preserve">СБЦП "Коммунальные инженерные сети и сооружения (2012)" табл.2 п.4
(СБЦП07-2-4) </t>
  </si>
  <si>
    <t>(75970+13*3000)*1,21*1,25*0,4
(A+B*X)*К2*К1*Ки1</t>
  </si>
  <si>
    <t>69 556,85</t>
  </si>
  <si>
    <t xml:space="preserve">Световая иллюминация на деревьях, 1(объект) </t>
  </si>
  <si>
    <t xml:space="preserve">СБЦП "Коммунальные инженерные сети и сооружения (2012)" табл.3 п.6
(СБЦП07-3-6) </t>
  </si>
  <si>
    <t>(12490*1)*1,21*1,25*0,4
(A*X)*К2*К1*Ки1</t>
  </si>
  <si>
    <t>7 556,45</t>
  </si>
  <si>
    <t xml:space="preserve">Рыночные павильоны (Остановочные павильоны), 16,5(м2) </t>
  </si>
  <si>
    <t xml:space="preserve">СБЦП "Объекты жилищно-гражданского строительства (2010)" табл.23 п.8
(СБЦП03-23-8) </t>
  </si>
  <si>
    <t>(89550+80*16,5)*0,25*4*0,4*0,767
(A+B*X)*К1*К2*Ки1*Котн</t>
  </si>
  <si>
    <t>27 878,92</t>
  </si>
  <si>
    <t>Всего разделов 67,7% (ПЗ-2%;СПЗУ-4%,АР-14%;КР-15%;ПОС-6%;ООС-7%;МПБ-6%; МОДИ-2%, Электр-7% смета 7/0,93*0,63=4,7%.) Сейсмичность 9 баллов К=1,3 к  разделам: СПЗУ- 4%*1,3=5,2%;АР-14%*1,3=18,2%;КР-15%*1,3=19,5%; Электр- 7%*1,3=9,1%; сметы 2,5%/0,63*0,33=1,3%*1,3=1,7%;</t>
  </si>
  <si>
    <t>Использование проектной документации повторного или массового применения («привязка») без внесения изменений в надземную часть зданий - К = от 0,1 до 0,25;</t>
  </si>
  <si>
    <t>К1=0,25 ТЧ п.2.1.2;</t>
  </si>
  <si>
    <t>Количество остановочных  пунктов;</t>
  </si>
  <si>
    <t>К2=4 ;</t>
  </si>
  <si>
    <t>Котн=76,7%</t>
  </si>
  <si>
    <t xml:space="preserve">Рыночные павильоны (Площадки для размещения НТО), 20(м2 торговой площади) </t>
  </si>
  <si>
    <t>(89550+80*20)*1,22*0,25*2*0,4
(A+B*X)*К7*К1*К2*Ки1</t>
  </si>
  <si>
    <t>22 240,60</t>
  </si>
  <si>
    <t>Сейсмичность 9 баллов К=1,3 к 75,3% разделов: (ПЗУ- 4%;АР-14%;КР-15%; Инженерное оборудование- 37%, сметы 7%/0,93*0,7=5,3%),  К общ =(0,753*1,3+0,247)=1,22;</t>
  </si>
  <si>
    <t>Количество площадок;</t>
  </si>
  <si>
    <t>К2=2 ;</t>
  </si>
  <si>
    <t xml:space="preserve">Канализация (бытовая, дождевая, общесплавная), сооружаемая открытым способом диаметром до 300 мм, протяженностью:свыше 500 м (Лотки), 3000(м) </t>
  </si>
  <si>
    <t xml:space="preserve">СБЦП "Коммунальные инженерные сети и сооружения (2012)" табл.5 п.2
(СБЦП07-5-2) </t>
  </si>
  <si>
    <t>(55500+83*(0.4*500+0.6*3000))*0,5*1,19
(A+B*(0.4*X2+0.6*X))*К7*К2</t>
  </si>
  <si>
    <t>131 792,50</t>
  </si>
  <si>
    <t xml:space="preserve">Установка светоинформационного табло (Рекламмные стеллы, щиты в объеме конструктивных решений (фундамент)., 5(табло) </t>
  </si>
  <si>
    <t>(81930*5)*0,35*0,4*0,349
(A*X)*К2*Ки1*Котн</t>
  </si>
  <si>
    <t>20 015,50</t>
  </si>
  <si>
    <t xml:space="preserve">Подпорные и ограждающие стенки в грунте высотой до 4,0 м и полной длиной: до 50 п.м, 25(п.м.) </t>
  </si>
  <si>
    <t xml:space="preserve">СБЦП "Железные дороги (2014)" табл.10 п.11-1
(СБЦП09-10-11-1) </t>
  </si>
  <si>
    <t>(456500+0*(0.4*50+0.6*25))*0,8*2*1,08*0,4
(A+B*(0.4*X1+0.6*X))*К1*К2*К7*Ки1</t>
  </si>
  <si>
    <t>315 532,80</t>
  </si>
  <si>
    <t>При использовании габионной конструкции;</t>
  </si>
  <si>
    <t>К1=0,8 Гл.2.1, п.2.1.9;</t>
  </si>
  <si>
    <t>Количество, шт;</t>
  </si>
  <si>
    <t>Сейсмичность 9 баллов К=1,3 к 27,4% разделов: (ППО- 3%; Земл. полотно - 10%; ТКР-13%; сметы 5%/0,95*0,26=1,4%) К общ= (0,274*1,3+0,726)=1,08;</t>
  </si>
  <si>
    <t>К7=1,08 МУ п. 3.7;</t>
  </si>
  <si>
    <t xml:space="preserve">Лестничный вход в пешеходный тоннель с пандусом (односторонний), 20(п.м) </t>
  </si>
  <si>
    <t xml:space="preserve">СБЦП "Железные дороги (2014)" табл.10 п.18-1
(СБЦП09-10-18-1) </t>
  </si>
  <si>
    <t>(97180+680*20)*2*0,4*0,511
(A+B*X)*К1*Ки1*Котн</t>
  </si>
  <si>
    <t>45 286,86</t>
  </si>
  <si>
    <t>К1=2 ;</t>
  </si>
  <si>
    <t>Всего разделов : (ПЗ-1%;СПЗУ-3%; АР-9%; КР-12%;ПОС-4%;ООС-9%;МПБ-5%; Смета = 5/0,95*0,43=2,3%) Сейсмичность 9 баллов К=1,3 к  разделам проектирования (СПЗУ-3%*1,3=3,9%; АР - 9%*1,3=11,7%; КР 12%*1,3=15,6%; сметы 1,3%/0,43*0,24=0,72*1,3=0,9%);;</t>
  </si>
  <si>
    <t>К6= СБЦП МУ(2009) п.3.7;</t>
  </si>
  <si>
    <t>Котн=51,1%</t>
  </si>
  <si>
    <t xml:space="preserve">Ограждение территории протяжённостью: от 0,5 до 5 км, 2,8(км) </t>
  </si>
  <si>
    <t xml:space="preserve">СБЦП "Железные дороги (2014)" табл.10 п.9-1
(СБЦП09-10-9-1) </t>
  </si>
  <si>
    <t>(14950+18360*2,8)*1,08*0,4
(A+B*X)*К7*Ки1</t>
  </si>
  <si>
    <t>28 666,66</t>
  </si>
  <si>
    <t>Стадийность проектирования</t>
  </si>
  <si>
    <t xml:space="preserve">Ки1=0,4 </t>
  </si>
  <si>
    <t xml:space="preserve">Кабельные линии напряжением до 35 кВ с интервалами протяженности:свыше 1000 до 5000 м, 3000(м) </t>
  </si>
  <si>
    <t xml:space="preserve">СБЦП "Коммунальные инженерные сети и сооружения (2012)" табл.17 п.4
(СБЦП07-17-4) </t>
  </si>
  <si>
    <t>(12265+37*3000)*1,21*0,4
(A+B*X)*К4*Ки1</t>
  </si>
  <si>
    <t>59 660,26</t>
  </si>
  <si>
    <t xml:space="preserve">Прокладка канализации связи и радио из асбоцементных труб диаметром 100 мм, емкостью до 2 отверстий включительно и протяженностью:свыше 100 до 250 м, 250(м) </t>
  </si>
  <si>
    <t xml:space="preserve">СБЦП "Коммунальные инженерные сети и сооружения (2012)" табл.1 п.2
(СБЦП07-1-2) </t>
  </si>
  <si>
    <t>(750+137*250)*1,21*0,4
(A+B*X)*К4*Ки1</t>
  </si>
  <si>
    <t>16 940,00</t>
  </si>
  <si>
    <t xml:space="preserve">Прокладка первого кабеля в проектируемой телефонной канализации при длине участка прокладки:свыше 1000 до 3000 м (Кабель ВОЛС), 2000(м) </t>
  </si>
  <si>
    <t xml:space="preserve">СБЦП "Коммунальные инженерные сети и сооружения (2012)" табл.1 п.40
(СБЦП07-1-40) </t>
  </si>
  <si>
    <t>(32000+23*2000)*1,2*1,21*0,4
(A+B*X)*К2*К4*Ки1</t>
  </si>
  <si>
    <t>45 302,40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</si>
  <si>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наружные установки), 10(1 камера) </t>
  </si>
  <si>
    <t>(36610+4570*10)*1,1*0,5*1,12
(A+B*X)*К1*К2*К6</t>
  </si>
  <si>
    <t>50 702,96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</si>
  <si>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(СПД), 20(1 канал) </t>
  </si>
  <si>
    <t>(25980+4623*20)*0,42*1,12
(A+B*X)*К1*К6</t>
  </si>
  <si>
    <t>55 714,18</t>
  </si>
  <si>
    <t xml:space="preserve">Производственная громкоговорящая избирательная или циркулярная связь в производственных помещениях с количеством абонентов: до 10 (Система речевого оповещения), 8(1 абонент) </t>
  </si>
  <si>
    <t xml:space="preserve">СБЦП "Объекты связи (2010)" табл.9 п.3
(СБЦП02-9-3) </t>
  </si>
  <si>
    <t>(1390+102*(0.4*10+0.6*8))*0,42*1,12
(A+B*(0.4*X1+0.6*X))*К1*К6</t>
  </si>
  <si>
    <t>1 076,09</t>
  </si>
  <si>
    <t xml:space="preserve">Установка светоинформационного табло (Информационное LCD-табло (на остановках)), 4(табло) </t>
  </si>
  <si>
    <t>(81930*4)*1,22*0,35*0,4
(A*X)*К7*К2*Ки1</t>
  </si>
  <si>
    <t>55 974,58</t>
  </si>
  <si>
    <t>Итого по разделу 2 Этап 2. Благоустройство пешеходной зоны автодороги "Транскам-Згил"</t>
  </si>
  <si>
    <t>Раздел 3. Этап 3. Благоустройство набережной р. Мамихдон</t>
  </si>
  <si>
    <t xml:space="preserve">Парки, сады, скверы, бульвары площадью:свыше 1 до 5 га (архитектурно-планировочное решение, озеленение, МАФ), 1,8(га) </t>
  </si>
  <si>
    <t>(21430+2550*1,8)*1,2
(A+B*X)*К1</t>
  </si>
  <si>
    <t>31 224,00</t>
  </si>
  <si>
    <t xml:space="preserve">Пешеходные улицы, длина свыше 0,5 км, 1,2(км) </t>
  </si>
  <si>
    <t>(40000+240000*1,2)*1,2*1,3*0,4
(A+B*X)*К6*К1*Ки1</t>
  </si>
  <si>
    <t>204 672,00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</si>
  <si>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 свыше 1000 до 3000 м, 1200(п.м) </t>
  </si>
  <si>
    <t>(75970+13*1200)*1,21*1,25*0,4
(A+B*X)*К2*К1*Ки1</t>
  </si>
  <si>
    <t>55 399,85</t>
  </si>
  <si>
    <t xml:space="preserve">Установка светоинформационного табло (Навигационный указатель, навигационная стелла,  в объеме конструктивных решений (фундамент)., 24(табло) </t>
  </si>
  <si>
    <t>(81930*24)*0,35*0,4*0,349
(A*X)*К2*Ки1*Котн</t>
  </si>
  <si>
    <t>96 074,40</t>
  </si>
  <si>
    <t>(89550+80*16,5)*0,25*3*0,4*0,767
(A+B*X)*К1*К2*Ки1*Котн</t>
  </si>
  <si>
    <t>20 909,19</t>
  </si>
  <si>
    <t>К2=3 ;</t>
  </si>
  <si>
    <t>(89550+80*20)*1,22*0,25*10*0,4
(A+B*X)*К7*К1*К2*Ки1</t>
  </si>
  <si>
    <t>111 203,00</t>
  </si>
  <si>
    <t>К2=10 ;</t>
  </si>
  <si>
    <t xml:space="preserve">Канализация (бытовая, дождевая, общесплавная), сооружаемая открытым способом диаметром до 300 мм, протяженностью:свыше 500 м (Ливневые лотки), 1200(м) </t>
  </si>
  <si>
    <t>(55500+83*(0.4*500+0.6*1200))*0,5*1,19
(A+B*(0.4*X2+0.6*X))*К7*К2</t>
  </si>
  <si>
    <t>78 456,70</t>
  </si>
  <si>
    <t xml:space="preserve">Стоимость создания эскизного проекта отдельных элементов среды.  Элементы городского дизайна_x000D_
Этап 1 (Фотозона с арт объектом)., 1(1 эксизный проект) </t>
  </si>
  <si>
    <t>46200*1
A*X</t>
  </si>
  <si>
    <t>46 200,00</t>
  </si>
  <si>
    <t xml:space="preserve">Ограждение территории протяжённостью: от 0,5 до 5 км, 1,2(км) </t>
  </si>
  <si>
    <t>(14950+18360*1,2)*1,08*0,4
(A+B*X)*К7*Ки1</t>
  </si>
  <si>
    <t>15 976,22</t>
  </si>
  <si>
    <t xml:space="preserve">Кабельные линии напряжением до 35 кВ с интервалами протяженности:свыше 1000 до 5000 м, 2500(м) </t>
  </si>
  <si>
    <t>(12265+37*2500)*1,21*0,4
(A+B*X)*К4*Ки1</t>
  </si>
  <si>
    <t>50 706,26</t>
  </si>
  <si>
    <t xml:space="preserve">Прокладка канализации связи и радио из асбоцементных труб диаметром 100 мм, емкостью до 2 отверстий включительно и протяженностью:свыше 1000 до 3000 м, 1200(м) </t>
  </si>
  <si>
    <t xml:space="preserve">СБЦП "Коммунальные инженерные сети и сооружения (2012)" табл.1 п.5
(СБЦП07-1-5) </t>
  </si>
  <si>
    <t>(48000+53*1200)*1,21*0,4
(A+B*X)*К4*Ки1</t>
  </si>
  <si>
    <t>54 014,40</t>
  </si>
  <si>
    <t xml:space="preserve">Прокладка первого кабеля в проектируемой телефонной канализации при длине участка прокладки:свыше 1000 до 3000 м (Кабель ВОЛС), 1200(м) </t>
  </si>
  <si>
    <t>(32000+23*1200)*1,2*1,21*0,4
(A+B*X)*К2*К4*Ки1</t>
  </si>
  <si>
    <t>34 615,68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</si>
  <si>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(СПД-СБ), 20(1 канал) </t>
  </si>
  <si>
    <t xml:space="preserve">Производственная громкоговорящая избирательная или циркулярная связь в производственных помещениях с количеством абонентов:свыше 10 до 30 (Система речевого оповещения), 20(1 абонент) </t>
  </si>
  <si>
    <t>(1650+76*20)*0,42*1,12
(A+B*X)*К1*К6</t>
  </si>
  <si>
    <t>1 491,17</t>
  </si>
  <si>
    <t xml:space="preserve">Установка светоинформационного табло (Информационное LCD-табло (на остановках)), 3(табло) </t>
  </si>
  <si>
    <t>(81930*3)*1,22*0,35*0,4
(A*X)*К7*К2*Ки1</t>
  </si>
  <si>
    <t>41 980,93</t>
  </si>
  <si>
    <t>Итого по разделу 3 Этап 3. Благоустройство набережной р. Мамихдон</t>
  </si>
  <si>
    <t>Раздел 4. Этап 4. Благоустройство пешеходной зоны променада</t>
  </si>
  <si>
    <t xml:space="preserve">Парки, сады, скверы, бульвары площадью:до 1 га(архитектурно-планировочное решение, озеленение, МАФ), 0,5(га) </t>
  </si>
  <si>
    <t>(18920+5060*(0.4*1+0.6*0,5))*1,2
(A+B*(0.4*X1+0.6*X))*К1</t>
  </si>
  <si>
    <t>26 954,40</t>
  </si>
  <si>
    <t xml:space="preserve">Пешеходные улицы, длина свыше 0,5 км, 4(км) </t>
  </si>
  <si>
    <t>(40000+240000*4)*1,2*1,3*0,4
(A+B*X)*К6*К1*Ки1</t>
  </si>
  <si>
    <t>624 000,00</t>
  </si>
  <si>
    <t xml:space="preserve">Автодорожный, пешеходный мосты, технологические переходы, размер наибольшего пролета свыше 42 м, полной длиной: свыше 50 до 100 м, 60(м) </t>
  </si>
  <si>
    <t xml:space="preserve">СБЦП "Искусственные сооружения (2015)" табл.1 п.2.3-2
(СБЦП16-1-2.3-2) </t>
  </si>
  <si>
    <t>(88000+5280*60)*1,16*0,3*0,9*1,1*1,1*0,9
(A+B*X)*К6*К1*К3*К4*К8*К5</t>
  </si>
  <si>
    <t>138 067,08</t>
  </si>
  <si>
    <t>Сейсмичность 9 баллов К=1,3 для 52,1% разделов (КР-42%; АР- 7%; смета - 6%/0,94*0,49=3,1%) К= (0,521*1,3+0,479)=1,16;</t>
  </si>
  <si>
    <t>К6=1,16 МУ п. 3.7;</t>
  </si>
  <si>
    <t>К1=0,3 ;</t>
  </si>
  <si>
    <t>На ширину сооружения между перилами: 10 м и менее;</t>
  </si>
  <si>
    <t>К3=0,9 ТЧ п.2.1.12;</t>
  </si>
  <si>
    <t>При разработке индивидуальной конструкции перильных ограждений или барьерного ограждения;</t>
  </si>
  <si>
    <t>К4=1,1 ТЧ п.2.1.15;</t>
  </si>
  <si>
    <t>Разработка раздела «Мероприятия по охране окружающей среды» (до);</t>
  </si>
  <si>
    <t>К8=1,1 ОП п.1.7;</t>
  </si>
  <si>
    <t>При высоте опор менее 40 м: от 20 до 10 м;</t>
  </si>
  <si>
    <t>К5=0,9 ТЧ п.2.1.10;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</si>
  <si>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300(п.м) </t>
  </si>
  <si>
    <t xml:space="preserve">СБЦП "Коммунальные инженерные сети и сооружения (2012)" табл.2 п.3
(СБЦП07-2-3) </t>
  </si>
  <si>
    <t>(25970+63*300)*1,21*1,25*0,4
(A+B*X)*К2*К1*Ки1</t>
  </si>
  <si>
    <t>27 146,35</t>
  </si>
  <si>
    <t xml:space="preserve">Установка светоинформационного табло (Навигационный указатель, навигационная стелла,  в объеме конструктивных решений (фундамент)., 8(табло) </t>
  </si>
  <si>
    <t>(81930*8)*0,35*0,4*0,349
(A*X)*К2*Ки1*Котн</t>
  </si>
  <si>
    <t>32 024,80</t>
  </si>
  <si>
    <t xml:space="preserve">Канализация (бытовая, дождевая, общесплавная), сооружаемая открытым способом диаметром до 300 мм, протяженностью:свыше 500 м (Ливневые лотки), 600(м) </t>
  </si>
  <si>
    <t>(55500+83*(0.4*500+0.6*600))*0,5*1,19
(A+B*(0.4*X2+0.6*X))*К7*К2</t>
  </si>
  <si>
    <t>60 678,10</t>
  </si>
  <si>
    <t xml:space="preserve">Установка светоинформационного табло (Рекламмные  щиты в объеме конструктивных решений (фундамент)., 4(табло) </t>
  </si>
  <si>
    <t xml:space="preserve">Прокладка канализации связи и радио из асбоцементных труб диаметром 100 мм, емкостью до 2 отверстий включительно и протяженностью:свыше 250 до 500 м, 300(м) </t>
  </si>
  <si>
    <t xml:space="preserve">СБЦП "Коммунальные инженерные сети и сооружения (2012)" табл.1 п.3
(СБЦП07-1-3) </t>
  </si>
  <si>
    <t>(8000+108*300)*1,21*0,4
(A+B*X)*К4*Ки1</t>
  </si>
  <si>
    <t>19 553,60</t>
  </si>
  <si>
    <t xml:space="preserve">Прокладка первого кабеля в проектируемой телефонной канализации при длине участка прокладки: свыше 250 до 1000 м (Кабель ВОЛС), 300(м) </t>
  </si>
  <si>
    <t>(23000+32*300)*1,2*1,21*0,4
(A+B*X)*К2*К4*Ки1</t>
  </si>
  <si>
    <t>18 934,08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</si>
  <si>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(СПД-СБ), 16(1 канал) </t>
  </si>
  <si>
    <t>(25980+4623*16)*0,42*1,12
(A+B*X)*К1*К6</t>
  </si>
  <si>
    <t>47 015,54</t>
  </si>
  <si>
    <t xml:space="preserve">Установка светоинформационного табло (Информационное LCD-табло), 2(табло) </t>
  </si>
  <si>
    <t>(81930*2)*1,22*0,35*0,4
(A*X)*К7*К2*Ки1</t>
  </si>
  <si>
    <t>27 987,29</t>
  </si>
  <si>
    <t>Итого по разделу 4 Этап 4. Благоустройство пешеходной зоны променада</t>
  </si>
  <si>
    <t>Раздел 5. Этап 5. Благоустройство прогулочной территории долины р. Бубидон</t>
  </si>
  <si>
    <t xml:space="preserve">Парки, сады, скверы, бульвары площадью:свыше 1 до 5 га (архитектурно-планировочное решение, озеленение, МАФ), 1,1(га) </t>
  </si>
  <si>
    <t>(21430+2550*1,1)*1,2
(A+B*X)*К1</t>
  </si>
  <si>
    <t>29 082,00</t>
  </si>
  <si>
    <t xml:space="preserve">Тропа здоровья длиной 500-3000 п.м., 1(тропа) </t>
  </si>
  <si>
    <t xml:space="preserve">СБЦП "Объекты жилищно-гражданского строительства (2010)" табл.10 п.1
(СБЦП03-10-1) </t>
  </si>
  <si>
    <t>(42320*1)*1,06*0,4
(A*X)*К7*Ки1</t>
  </si>
  <si>
    <t>17 943,68</t>
  </si>
  <si>
    <t>Сейсмичность 9 баллов К=1,3  к 20,4% разделов: (ПЗУ- 4%;КР-15%, сметы 7%/0,93*0,19=1,4%) К общ =(0,204*1,3+0,796)=1,06;</t>
  </si>
  <si>
    <t>К7=1,06 МУ п. 3.7;</t>
  </si>
  <si>
    <t xml:space="preserve">Набережные полуоткосные на естественном основании (уголковые стенки, из массивов, блоковые, с упорной призмой) высотой до 6,0 м, протяженностью: до 0,5 км (Берегоукрепление р. Бубидон), 0,4(км) </t>
  </si>
  <si>
    <t xml:space="preserve">СБЦП "Объекты жилищно-гражданского строительства (2010)" табл.32 п.4
(СБЦП03-32-4) </t>
  </si>
  <si>
    <t>(381920+0*(0.4*0,5+0.6*0,4))*1,06*0,4
(A+B*(0.4*X1+0.6*X))*К7*Ки1</t>
  </si>
  <si>
    <t>161 934,08</t>
  </si>
  <si>
    <t xml:space="preserve">Площадка общефизической подготовки площадью до 200 м2 (Подиумы и смотровые площадки), 1(площадка) </t>
  </si>
  <si>
    <t xml:space="preserve">СБЦП "Объекты жилищно-гражданского строительства (2010)" табл.10 п.4
(СБЦП03-10-4) </t>
  </si>
  <si>
    <t>(26810*1)*1,06*0,4
(A*X)*К7*Ки1</t>
  </si>
  <si>
    <t>11 367,44</t>
  </si>
  <si>
    <t xml:space="preserve">Лестничный вход в пешеходный тоннель с пандусом (односторонний), 4(п.м) </t>
  </si>
  <si>
    <t>(97180+680*4)*15*0,4*0,511
(A+B*X)*К1*Ки1*Котн</t>
  </si>
  <si>
    <t>306 293,40</t>
  </si>
  <si>
    <t>К1=15 ;</t>
  </si>
  <si>
    <t xml:space="preserve">Архитектурный подсвет зданий, инженерных сооружений, зеленых насаждений: до 750 м2 (Освещение ландшафтное), 1(объект) </t>
  </si>
  <si>
    <t xml:space="preserve">СБЦП "Коммунальные инженерные сети и сооружения (2012)" табл.3 п.4-1
(СБЦП07-3-4-1) </t>
  </si>
  <si>
    <t>(85870*1)*1,21*0,4
(A*X)*К2*Ки1</t>
  </si>
  <si>
    <t>41 561,08</t>
  </si>
  <si>
    <t xml:space="preserve">Установка светоинформационного табло (Навигационный указатель, навигационная стелла, навигационная карта  в объеме конструктивных решений (фундамент)., 9(табло) </t>
  </si>
  <si>
    <t>(81930*9)*0,35*0,4*0,349
(A*X)*К2*Ки1*Котн</t>
  </si>
  <si>
    <t>36 027,90</t>
  </si>
  <si>
    <t xml:space="preserve">Ограждение территории протяжённостью: от 0,5 до 5 км, 0,1(км) </t>
  </si>
  <si>
    <t>((14950+18360*(0.4*0,5+0.6*0.5*0,5))*0,4)*1,08*0,4
((A+B*(0.4*X1+0.6*0.5*X1))*Кпониж)*К7*Ки1</t>
  </si>
  <si>
    <t>3 693,77</t>
  </si>
  <si>
    <t>Понижающий коэффициент (0,1/(0.5*0,5));</t>
  </si>
  <si>
    <t>Кпониж=0,4;</t>
  </si>
  <si>
    <t xml:space="preserve">Теплые туалеты от 4 до 16 человек, 4(кабина) </t>
  </si>
  <si>
    <t xml:space="preserve">СБЦП "Железные дороги (2014)" табл.10 п.20
(СБЦП09-10-20) </t>
  </si>
  <si>
    <t>(33000+5500*4)*1,11*0,35*0,4
(A+B*X)*К7*К1*Ки1</t>
  </si>
  <si>
    <t>8 547,00</t>
  </si>
  <si>
    <t>Сейсмичность 9 баллов К=1,3 к 34,7% разделов: (СПЗУ- 3%; АР-9%%; КР-12%; Электр.-5%; Водоснабж. и водоотв-4%; сметы 5%/0,95*0,33=1,7%) К общ= (0,374*1,3+0,626)=1,11;</t>
  </si>
  <si>
    <t>К7=1,11 МУ п. 3.7;</t>
  </si>
  <si>
    <t>К1=0,35 СБЦП МУ(2009) п.3.2;</t>
  </si>
  <si>
    <t>(456500+0*(0.4*50+0.6*25))*0,8*4*1,08*0,4
(A+B*(0.4*X1+0.6*X))*К1*К2*К7*Ки1</t>
  </si>
  <si>
    <t>631 065,60</t>
  </si>
  <si>
    <t xml:space="preserve">Кабельные линии напряжением до 35 кВ с интервалами протяженности:свыше 500 до 1000 м, 600(м) </t>
  </si>
  <si>
    <t xml:space="preserve">СБЦП "Коммунальные инженерные сети и сооружения (2012)" табл.17 п.3
(СБЦП07-17-3) </t>
  </si>
  <si>
    <t>(8265+41*600)*1,21*0,4
(A+B*X)*К4*Ки1</t>
  </si>
  <si>
    <t>15 906,66</t>
  </si>
  <si>
    <t xml:space="preserve">Прокладка канализации связи и радио из асбоцементных труб диаметром 100 мм, емкостью до 2 отверстий включительно и протяженностью:свыше 500 до 1000 м, 600(м) </t>
  </si>
  <si>
    <t xml:space="preserve">СБЦП "Коммунальные инженерные сети и сооружения (2012)" табл.1 п.4
(СБЦП07-1-4) </t>
  </si>
  <si>
    <t>(23000+78*600)*1,21*0,4
(A+B*X)*К4*Ки1</t>
  </si>
  <si>
    <t>33 783,20</t>
  </si>
  <si>
    <t xml:space="preserve">Прокладка первого кабеля в проектируемой телефонной канализации при длине участка прокладки: свыше 250 до 1000 м (Кабель ВОЛС), 600(м) </t>
  </si>
  <si>
    <t>(23000+32*600)*1,2*1,21*0,4
(A+B*X)*К2*К4*Ки1</t>
  </si>
  <si>
    <t>24 509,76</t>
  </si>
  <si>
    <t xml:space="preserve">Прокладка первого кабеля в проектируемой телефонной канализации при длине участка прокладки: свыше 250 до 1000 м (Кабель электропитания), 600(м) </t>
  </si>
  <si>
    <t>(23000+32*600)*1,21*0,4
(A+B*X)*К4*Ки1</t>
  </si>
  <si>
    <t>20 424,80</t>
  </si>
  <si>
    <t xml:space="preserve">Прокладка первого кабеля в проектируемой телефонной канализации при длине участка прокладки: свыше 250 до 1000 м (Кабель звуковой), 600(м)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</si>
  <si>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(СПД-СБ), 26(1 канал) </t>
  </si>
  <si>
    <t>(25980+4623*26)*0,42*1,12
(A+B*X)*К1*К6</t>
  </si>
  <si>
    <t>68 762,13</t>
  </si>
  <si>
    <t xml:space="preserve">Производственная громкоговорящая избирательная или циркулярная связь в производственных помещениях с количеством абонентов:до 10 (Система речевого оповещения), 10(1 абонент) </t>
  </si>
  <si>
    <t>(1390+102*10)*0,42*1,12
(A+B*X)*К1*К6</t>
  </si>
  <si>
    <t>1 133,66</t>
  </si>
  <si>
    <t>Итого по разделу 5 Этап 5. Благоустройство прогулочной территории долины р. Бубидон</t>
  </si>
  <si>
    <t>Раздел 6. Этап 6. Благоустройство нижнего яруса центральной площади</t>
  </si>
  <si>
    <t xml:space="preserve">Парки, сады, скверы, бульвары площадью:до 1 га (архитектурно-планировочное решение, озеленение, МАФ), 0,3(га) </t>
  </si>
  <si>
    <t>((18920+5060*(0.4*1+0.6*0.5*1))*0,6)*1,2
((A+B*(0.4*X1+0.6*0.5*X1))*Кпониж)*К1</t>
  </si>
  <si>
    <t>16 172,64</t>
  </si>
  <si>
    <t>Понижающий коэффициент (0,3/(0.5*1));</t>
  </si>
  <si>
    <t>Кпониж=0,6;</t>
  </si>
  <si>
    <t xml:space="preserve">Транспортные развязки в одном уровне, площадь до 3,0 га, 0,17(га) </t>
  </si>
  <si>
    <t xml:space="preserve">СБЦ "Городские инженерные сооружения и коммуникации (2008)" табл.1 п.1
(СБЦ65-1-1) </t>
  </si>
  <si>
    <t>((960000+0*(0.4*3+0.6*0.5*3))*0,1133)*1,2*0,4
((A+B*(0.4*X1+0.6*0.5*X1))*Кпониж)*К6*Ки1</t>
  </si>
  <si>
    <t>52 208,64</t>
  </si>
  <si>
    <t>Понижающий коэффициент (0,17/(0.5*3));</t>
  </si>
  <si>
    <t>Кпониж=0,1133;</t>
  </si>
  <si>
    <t xml:space="preserve">Установка светоинформационного табло (Рекламный щит уличный),  в объеме конструктивных решений (фундамент)., 2(табло) </t>
  </si>
  <si>
    <t>(81930*2)*0,35*0,4*0,349
(A*X)*К2*Ки1*Котн</t>
  </si>
  <si>
    <t>8 006,20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</si>
  <si>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100 до 250 м, 150(п.м) </t>
  </si>
  <si>
    <t xml:space="preserve">СБЦП "Коммунальные инженерные сети и сооружения (2012)" табл.2 п.2
(СБЦП07-2-2) </t>
  </si>
  <si>
    <t>(7720+136*150)*1,21*1,25*0,4
(A+B*X)*К2*К1*Ки1</t>
  </si>
  <si>
    <t>17 012,60</t>
  </si>
  <si>
    <t xml:space="preserve">Архитектурный подсвет зданий, инженерных сооружений, зеленых насаждений: до 750 м2 (Освещение ландшафтное- 600 м2), 1(объект) </t>
  </si>
  <si>
    <t xml:space="preserve">Установка светоинформационного табло (Навигационный указатель, навигационная стелла, навигационная карта, информационный стенд)  в объеме конструктивных решений (фундамент)., 4(табло) </t>
  </si>
  <si>
    <t>(89550+80*20)*1,22*0,25*4*0,4
(A+B*X)*К7*К1*К2*Ки1</t>
  </si>
  <si>
    <t>44 481,20</t>
  </si>
  <si>
    <t xml:space="preserve">Канализация (бытовая, дождевая, общесплавная), сооружаемая открытым способом диаметром до 300 мм, протяженностью:от 100 до 500 м (Ливневые лотки), 150(м) </t>
  </si>
  <si>
    <t>(33000+128*150)*0,5*1,19
(A+B*X)*К7*К2</t>
  </si>
  <si>
    <t>31 059,00</t>
  </si>
  <si>
    <t xml:space="preserve">Прокладка канализации связи и радио из асбоцементных труб диаметром 100 мм, емкостью до 2 отверстий включительно и протяженностью: до 100 м, 1(объект) </t>
  </si>
  <si>
    <t xml:space="preserve">СБЦП "Коммунальные инженерные сети и сооружения (2012)" табл.1 п.1
(СБЦП07-1-1) </t>
  </si>
  <si>
    <t>(14450*1)*1,21*0,4
(A*X)*К4*Ки1</t>
  </si>
  <si>
    <t>6 993,80</t>
  </si>
  <si>
    <t xml:space="preserve">Прокладка первого кабеля в проектируемой телефонной канализации при длине участка прокладки: до 250 м (Кабель ВОЛС), 1(объект) </t>
  </si>
  <si>
    <t xml:space="preserve">СБЦП "Коммунальные инженерные сети и сооружения (2012)" табл.1 п.38
(СБЦП07-1-38) </t>
  </si>
  <si>
    <t>(31000*1)*1,2*1,21*0,4
(A*X)*К2*К4*Ки1</t>
  </si>
  <si>
    <t>18 004,80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</si>
  <si>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наружные установки), 4(1 камера) </t>
  </si>
  <si>
    <t>(36610+4570*4)*1,1*0,5*1,12
(A+B*X)*К1*К2*К6</t>
  </si>
  <si>
    <t>33 812,24</t>
  </si>
  <si>
    <t xml:space="preserve">Производственная громкоговорящая избирательная или циркулярная связь в производственных помещениях с количеством абонентов:до 10 (Система речевого оповещения), 4(1 абонент) </t>
  </si>
  <si>
    <t>((1390+102*(0.4*10+0.6*0.5*10))*0,8)*0,42*1,12
((A+B*(0.4*X1+0.6*0.5*X1))*Кпониж)*К1*К6</t>
  </si>
  <si>
    <t>Понижающий коэффициент (4/(0.5*10));</t>
  </si>
  <si>
    <t>Кпониж=0,8;</t>
  </si>
  <si>
    <t>Итого по разделу 6 Этап 6. Благоустройство нижнего яруса центральной площади</t>
  </si>
  <si>
    <t xml:space="preserve">Архитектурный подсвет зданий, инженерных сооружений, зеленых насаждений: свыше 1500 м2 (Освещение ландшафтное-2400 м2), 1(объект) </t>
  </si>
  <si>
    <t xml:space="preserve">СБЦП "Коммунальные инженерные сети и сооружения (2012)" табл.3 п.4-3
(СБЦП07-3-4-3) </t>
  </si>
  <si>
    <t>(143120*1)*1,21*0,4
(A*X)*К2*Ки1</t>
  </si>
  <si>
    <t>69 270,08</t>
  </si>
  <si>
    <t xml:space="preserve">Парки, сады, скверы, бульвары площадью:до 1 га (архитектурно-планировочное решение, озеленение, МАФ), 0,5(га) </t>
  </si>
  <si>
    <t xml:space="preserve">Транспортные развязки в одном уровне, площадь до 3,0 га (Пешеходные зоны, площадки), 0,26(га) </t>
  </si>
  <si>
    <t>((960000+0*(0.4*3+0.6*0.5*3))*0,1733)*1,2*0,4
((A+B*(0.4*X1+0.6*0.5*X1))*Кпониж)*К6*Ки1</t>
  </si>
  <si>
    <t>79 856,64</t>
  </si>
  <si>
    <t>Понижающий коэффициент (0,26/(0.5*3));</t>
  </si>
  <si>
    <t>Кпониж=0,1733;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</si>
  <si>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100 до 250 м, 250(п.м) </t>
  </si>
  <si>
    <t>(7720+136*250)*1,21*1,25*0,4
(A+B*X)*К2*К1*Ки1</t>
  </si>
  <si>
    <t>25 240,60</t>
  </si>
  <si>
    <t xml:space="preserve">Установка светоинформационного табло (Навигационный указатель, навигационная стелла)  в объеме конструктивных решений (фундамент)., 3(табло) </t>
  </si>
  <si>
    <t>(81930*3)*0,35*0,4*0,349
(A*X)*К2*Ки1*Котн</t>
  </si>
  <si>
    <t>12 009,30</t>
  </si>
  <si>
    <t>(89550+80*20)*1,22*0,25*6*0,4
(A+B*X)*К7*К1*К2*Ки1</t>
  </si>
  <si>
    <t>66 721,80</t>
  </si>
  <si>
    <t>К2=6 ;</t>
  </si>
  <si>
    <t xml:space="preserve">Ателье проката с количеством рабочих мест до 4 ( Пункт проката), 1(рабочее место) </t>
  </si>
  <si>
    <t xml:space="preserve">СБЦП "Объекты жилищно-гражданского строительства (2010)" табл.26 п.34
(СБЦП03-26-34) </t>
  </si>
  <si>
    <t>(330000*1)*1,22*0,25*0,4
(A*X)*К7*К1*Ки1</t>
  </si>
  <si>
    <t>40 260,00</t>
  </si>
  <si>
    <t xml:space="preserve">Канализация (бытовая, дождевая, общесплавная), сооружаемая открытым способом диаметром до 300 мм, протяженностью:от 100 до 500 м (Ливневые лотки), 350(м) </t>
  </si>
  <si>
    <t>(33000+128*350)*0,5*1,19
(A+B*X)*К7*К2</t>
  </si>
  <si>
    <t>46 291,00</t>
  </si>
  <si>
    <t xml:space="preserve">Установка светоинформационного табло (Рекламные щиты)  в объеме конструктивных решений (фундамент)., 1(табло) </t>
  </si>
  <si>
    <t>(81930*1)*0,35*0,4*0,349
(A*X)*К2*Ки1*Котн</t>
  </si>
  <si>
    <t>4 003,10</t>
  </si>
  <si>
    <t xml:space="preserve">Установка светоинформационного табло (Навигационный указатель, навигационная стелла, навигационная карта, информационный стенд)  в объеме конструктивных решений (фундамент)., 8(табло) </t>
  </si>
  <si>
    <t xml:space="preserve">Прокладка первого кабеля в проектируемой телефонной канализации при длине участка прокладки: свыше 250 до 1000 м (Кабель ВОЛС), 400(м) </t>
  </si>
  <si>
    <t>(23000+32*400)*1,2*1,21*0,4
(A+B*X)*К2*К4*Ки1</t>
  </si>
  <si>
    <t>20 792,64</t>
  </si>
  <si>
    <t xml:space="preserve">Прокладка первого кабеля в проектируемой телефонной канализации при длине участка прокладки: свыше 250 до 1000 м (Кабель электропитания), 400(м) </t>
  </si>
  <si>
    <t>(23000+32*400)*1,21*0,4
(A+B*X)*К4*Ки1</t>
  </si>
  <si>
    <t>17 327,20</t>
  </si>
  <si>
    <t xml:space="preserve">Прокладка первого кабеля в проектируемой телефонной канализации при длине участка прокладки: свыше 250 до 1000 м (Кабель звуковой), 400(м) </t>
  </si>
  <si>
    <t>((960000+0*(0.4*3+0.6*0.5*3))*0,1)*1,2*0,4
((A+B*(0.4*X1+0.6*0.5*X1))*Кпониж)*К6*Ки1</t>
  </si>
  <si>
    <t>46 080,00</t>
  </si>
  <si>
    <t>Понижающий коэффициент;</t>
  </si>
  <si>
    <t>Кпониж=0,1;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</si>
  <si>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наружные установки), 5(1 камера) </t>
  </si>
  <si>
    <t>(36610+4570*5)*1,1*0,5*1,12
(A+B*X)*К1*К2*К6</t>
  </si>
  <si>
    <t>36 627,36</t>
  </si>
  <si>
    <t xml:space="preserve">Пожарное депо со стоянкой машин с количеством машин: от 1 до 3, 3(1 машина) </t>
  </si>
  <si>
    <t xml:space="preserve">СБЦП "Предприятия агропромышленного комплекса, торговли и общественного питания (2014)" табл.48 п.60
(СБЦП11-48-60) </t>
  </si>
  <si>
    <t>(76610+25536*3)*1,19*0,4
(A+B*X)*К6*Ки1</t>
  </si>
  <si>
    <t>72 931,77</t>
  </si>
  <si>
    <t>Сейсмичность 9 баллов К=1,3 для 64,5% разделов (СПЗУ-2,2%;АР-2,5%;КР-2,8%; ТХ-54,7%; сметы =3,5/0,965*0,622=2,3%) К= (0,645*1,3+0,355)=1,19;</t>
  </si>
  <si>
    <t>К6=1,19 МУ п. 3.7;</t>
  </si>
  <si>
    <t xml:space="preserve">Транспортные развязки, категория сложности проектирования 3: пересечение в одном уровне, 1(развязка) </t>
  </si>
  <si>
    <t xml:space="preserve">СБЦ "Автомобильные дороги общего пользования (2007)" табл.3 п.3
(СБЦ50-3-1-3) </t>
  </si>
  <si>
    <t>(334880*1)*1,1*0,35*0,4
(A*X)*К1*К2*Ки1</t>
  </si>
  <si>
    <t>51 571,52</t>
  </si>
  <si>
    <t>Сейсмичность 9 баллов К=1,24 к 40,2% разделов (Зем. полотно-23%; Водопропуск-3%;Дорожная одежда-9%; Смета 13%/0,87*0,35=5,2%); К=(0,402*1,24+0,598)=1,1;</t>
  </si>
  <si>
    <t>К1=1,1 П. 3.12 ТЧ;</t>
  </si>
  <si>
    <t>Для всех типов примыканий в одном уровне без устройства переходно-скоростных полос;</t>
  </si>
  <si>
    <t>К2=0,35 Прим.2;</t>
  </si>
  <si>
    <t xml:space="preserve">Транспортные развязки в одном уровне, площадь до 3,0 га (Площадка с твердым покрытием), 0,1(га) </t>
  </si>
  <si>
    <t xml:space="preserve">Открытые стоянки автотранспорта площадью: до 2000 м2, 100(1 м2) </t>
  </si>
  <si>
    <t xml:space="preserve">СБЦ "Предприятия автомобильного транспорта (2006)" табл.1 п.46
(СБЦ55-1-46) </t>
  </si>
  <si>
    <t>((6000+44*(0.4*2000+0.6*0.5*2000))*0,1)*1,2*0,4
((A+B*(0.4*X1+0.6*0.5*X1))*Кпониж)*К6*Ки1</t>
  </si>
  <si>
    <t>3 244,80</t>
  </si>
  <si>
    <t>Сейсмичность 9 баллов К=1,3 для 66,7% разделов (ТХ-5,5%; АР-56,5%; Смет -7%/0,93*0,62=4,7%) К= (0,667*1,3+0,333)=1,2;</t>
  </si>
  <si>
    <t xml:space="preserve">Трубы железобетонные монолитные с футеровкой высотой: до 90 м (Башня для сушилки пожарных рукавов), 1(труба) </t>
  </si>
  <si>
    <t xml:space="preserve">СБЦ "Промышленные печи, сушила, дымовые и вентиляционные трубы, конструкции тепловой изоляции и антикоррозионной защиты (2004)" табл.29 п.1
(СБЦ62-29-1) </t>
  </si>
  <si>
    <t>(52750*1)*0,4
(A*X)*Ки1</t>
  </si>
  <si>
    <t>21 100,00</t>
  </si>
  <si>
    <t xml:space="preserve">Пункт технического обслуживания и подготовки контейнеров под погрузку (Площадка ТКО), 1(объект) </t>
  </si>
  <si>
    <t xml:space="preserve">СБЦП "Железные дороги (2014)" табл.8 п.35-1
(СБЦП09-8-35-1) </t>
  </si>
  <si>
    <t>(72600*1)*1,11*0,35*2*0,4
(A*X)*К7*К1*К2*Ки1</t>
  </si>
  <si>
    <t>22 564,08</t>
  </si>
  <si>
    <t xml:space="preserve">Городской водопровод, сооружаемый открытым способом диаметром до 315 мм, протяженностью:от 100 до 1000 м, 200(м) </t>
  </si>
  <si>
    <t xml:space="preserve">СБЦП "Коммунальные инженерные сети и сооружения (2012)" табл.4 п.1
(СБЦП07-4-1) </t>
  </si>
  <si>
    <t>(12000+136*200)*0,5*1,1*1,19
(A+B*X)*К7*К8*К2</t>
  </si>
  <si>
    <t>25 656,40</t>
  </si>
  <si>
    <t>При проектировании городской канализации из «нежестких» труб (полиэтилен, полипропилен, стеклопластик, поливинилхлорид), требующих проверки на статическую устойчивость в период длительной эксплуатации, до;</t>
  </si>
  <si>
    <t>К8=1,1 ТЧ п.2.4.8;</t>
  </si>
  <si>
    <t xml:space="preserve">Канализация (бытовая, дождевая, общесплавная), сооружаемая открытым способом диаметром до 300 мм, протяженностью:от 100 до 500 м (Канализация хозбытовая 100 м - 50 м. до первого колождца учтено в расценке на пождепо), 50(м) </t>
  </si>
  <si>
    <t>(33000+128*(0.4*100+0.6*50))*0,5*1,1*1,19
(A+B*(0.4*X1+0.6*X))*К7*К8*К2</t>
  </si>
  <si>
    <t>27 462,82</t>
  </si>
  <si>
    <t xml:space="preserve">Канализация (бытовая, дождевая, общесплавная), сооружаемая открытым способом диаметром до 300 мм, протяженностью:от 100 до 500 м (Канализация ливневая 100 м - 50 м. до первого колождца учтено в расценке на пождепо), 50(м) </t>
  </si>
  <si>
    <t xml:space="preserve">Кабельные линии напряжением до 35 кВ с интервалами протяженности:свыше 100 до 500 м (Кабельная линия 0,4 кВ 250 м - 50 м до точки подключения учтено в расценке на пождепо), 200(м) </t>
  </si>
  <si>
    <t>(7763+42*200)*1,21*0,4
(A+B*X)*К4*Ки1</t>
  </si>
  <si>
    <t>7 822,89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</si>
  <si>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100 до 250 м, 200(п.м) </t>
  </si>
  <si>
    <t>(7720+136*200)*1,21*1,25*0,4
(A+B*X)*К2*К1*Ки1</t>
  </si>
  <si>
    <t>21 126,60</t>
  </si>
  <si>
    <t xml:space="preserve">ДЭС с дизельгенераторами единичной мощностью от 24 до 200 кВт, при мощности станции: свыше 24 до 400 кВт, 75(1 кВт) </t>
  </si>
  <si>
    <t xml:space="preserve">СБЦП "Коммунальные инженерные сети и сооружения (2012)" табл.16 п.2
(СБЦП07-16-2) </t>
  </si>
  <si>
    <t>(92150+940*75)*1,06*0,35*0,4
(A+B*X)*К2*К1*Ки1</t>
  </si>
  <si>
    <t>24 137,26</t>
  </si>
  <si>
    <t>Сейсмичность 9 баллов К=1,3  к 21,5 % разделов проектирования (СПЗУ- 2%  КР-11%%; Электроснабж- 7%, сметы 7%/0,93*0,2=1,5%); Кобщ=(0,215*1,3+0,785)=1,06;</t>
  </si>
  <si>
    <t>К2=1,06 СБЦП МУ(2009) п.3.7;</t>
  </si>
  <si>
    <t xml:space="preserve">Прокладка бронированного кабеля связи в земле, протяженностью:свыше 250 до 500 м ( Наружные сети связи 250 м - 50 м до точки подключения учтено в пождепо), 200(м) </t>
  </si>
  <si>
    <t xml:space="preserve">СБЦП "Коммунальные инженерные сети и сооружения (2012)" табл.1 п.43
(СБЦП07-1-43) </t>
  </si>
  <si>
    <t>(14000+76*(0.4*250+0.6*200))*1,21*0,4
(A+B*(0.4*X1+0.6*X))*К4*Ки1</t>
  </si>
  <si>
    <t>14 868,48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</si>
  <si>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(Система контроля и управления доступом СКУД), 5(1 канал) </t>
  </si>
  <si>
    <t>(25980+4623*5)*0,42*1,12
(A+B*X)*К1*К2</t>
  </si>
  <si>
    <t>23 094,29</t>
  </si>
  <si>
    <t>Сейсмичность 9 баллов К=1,3 для 38,9% разделов (связь- 2%; ТХ=18%, электрика -16%, смета - 8%*0,36=2,9%) К= (0,389*1,3+0,611)=1,12</t>
  </si>
  <si>
    <t>К2=1,12 МУ п. 3.7</t>
  </si>
  <si>
    <t xml:space="preserve">Автоматизированное рабочее место (АРМ) оператора на базе ПЭВМ (для  СОТ), 1(1 АРМ) </t>
  </si>
  <si>
    <t>(2400*1)*0,5*1,12
(A*X)*К1*К3</t>
  </si>
  <si>
    <t>К3=1,12 МУ п. 3.7</t>
  </si>
  <si>
    <t xml:space="preserve">Установка промышленного телевизионного оборудования в готовом здании с числом камер от 2 до 12 (Система охранного телевидения СОТ внутренние установки ), 5(1 камера) </t>
  </si>
  <si>
    <t>(36610+4570*5)*0,5*1,12
(A+B*X)*К2*К6</t>
  </si>
  <si>
    <t>33 297,60</t>
  </si>
  <si>
    <t xml:space="preserve">Автоматические установки пожарной сигнализации, защищающие объект площадью: 400-700м2, 1(объект) </t>
  </si>
  <si>
    <t xml:space="preserve">СБЦ "Системы противопожарной и охранной защиты (1999)" табл.3 п.4
(СБЦ1-3-4) </t>
  </si>
  <si>
    <t>(972*1)*0,25*1,3*1,2
(A*X)*К2*К6*К3</t>
  </si>
  <si>
    <t>К2=0,25 ТЧ п.2.7;</t>
  </si>
  <si>
    <t>Сейсмичность 9 баллов К=1,3 для 99,9% разделов (ТР- 30%; Автом-67%; Сметы 3%* 0,97=2,91%). К= (0,991*1,3+0,009)=1,3;</t>
  </si>
  <si>
    <t>К6=1,3 МУ п. 3.7;</t>
  </si>
  <si>
    <t>Для зданий и сооружений со скрытой прокладкой инженерных коммуникаций;</t>
  </si>
  <si>
    <t>К3=1,2 ТЧ п.3.2;</t>
  </si>
  <si>
    <t xml:space="preserve">Системы оповещения людей о пожаре на объекте площадью: 400-700м2, 1(объект) </t>
  </si>
  <si>
    <t xml:space="preserve">СБЦ "Системы противопожарной и охранной защиты (1999)" табл.4 п.4
(СБЦ1-4-4) </t>
  </si>
  <si>
    <t>(778*1)*0,25*1,3*1,2
(A*X)*К2*К6*К3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</si>
  <si>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100 до 250 м (Система охранного освещения), 250(п.м) </t>
  </si>
  <si>
    <t xml:space="preserve">Установки охранной сигнализации, защищающие объект площадью: 400-700м2 (СОТС), 1(объект) </t>
  </si>
  <si>
    <t xml:space="preserve">СБЦ "Системы противопожарной и охранной защиты (1999)" табл.5 п.4
(СБЦ1-5-4) </t>
  </si>
  <si>
    <t>(875*1)*0,25*1,3*1,2
(A*X)*К2*К6*К3</t>
  </si>
  <si>
    <t xml:space="preserve">Автоматизированное рабочее место (АРМ) оператора на базе ПЭВМ (для  СОТС), 1(1 АРМ) </t>
  </si>
  <si>
    <t xml:space="preserve">Структурированная кабельная сеть с числом узлов:свыше 10 до 25, 20(1 узел) </t>
  </si>
  <si>
    <t xml:space="preserve">СБЦП "Объекты связи (2010)" табл.24 п.9
(СБЦП02-24-9) </t>
  </si>
  <si>
    <t>(29450+980*20)*0,5*1,12
(A+B*X)*К1*К4</t>
  </si>
  <si>
    <t>27 468,00</t>
  </si>
  <si>
    <t>К4=1,12 МУ п. 3.7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</si>
  <si>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 (СПД-СС), 20(1 канал) </t>
  </si>
  <si>
    <t xml:space="preserve">Сеть комплексная средств связи и передачи информации в зданиях и сооружениях, емкостью в парах:свыше 30 до 50 (СТС 10 телефонов по 4 пары), 40(1 пара) </t>
  </si>
  <si>
    <t xml:space="preserve">СБЦП "Объекты связи (2010)" табл.9 п.12
(СБЦП02-9-12) </t>
  </si>
  <si>
    <t>(1220+26*40)*0,49*1,12
(A+B*X)*К5*К4</t>
  </si>
  <si>
    <t>1 240,29</t>
  </si>
  <si>
    <t>К5=0,49 ;</t>
  </si>
  <si>
    <t xml:space="preserve">Установка оперативно-диспетчерской связи емкостью в номерах: до 50 (СОДС), 2(1 номер) </t>
  </si>
  <si>
    <t xml:space="preserve">СБЦП "Объекты связи (2010)" табл.9 п.2
(СБЦП02-9-1) </t>
  </si>
  <si>
    <t>((1020+15*(0.4*50+0.6*0.5*50))*0,1)*0,48*1,12
((A+B*(0.4*X1+0.6*0.5*X1))*Кпониж)*К3*К2</t>
  </si>
  <si>
    <t>К3=0,48 ;</t>
  </si>
  <si>
    <t xml:space="preserve">УКВ радиосвязь со стационарной радиостанцией мощностью до 40 Вт и количеством абонентских радиостанций в сети до 10, мощностью до 10 Вт каждая, 0(1 абонент. р/станц.) </t>
  </si>
  <si>
    <t xml:space="preserve">СБЦП "Объекты связи (2010)" табл.9 п.25
(СБЦП02-9-25) </t>
  </si>
  <si>
    <t>(7790+628*0)*1,12*0,48
(A+B*X)*К2*К3</t>
  </si>
  <si>
    <t>4 187,90</t>
  </si>
  <si>
    <t>Сейсмичность 9 баллов К=1,3 для 38,9% разделов (связь- 2%; ТХ=18%, электрика -16%, смета - 8%*0,36=2,9%) К= (0,389*1,3+0,611)=1,12;</t>
  </si>
  <si>
    <t>К2=1,12 МУ п. 3.7;</t>
  </si>
  <si>
    <t xml:space="preserve">К3=0,48 </t>
  </si>
  <si>
    <t xml:space="preserve">Установка светоинформационного табло (Система информации о погодных условиях), 1(табло) </t>
  </si>
  <si>
    <t xml:space="preserve">
</t>
  </si>
  <si>
    <t>42 465,15</t>
  </si>
  <si>
    <t xml:space="preserve">   ВСЕГО по смете</t>
  </si>
  <si>
    <t>Проектная документация Этап 3. Благоустройство набережной р. Мамихдон</t>
  </si>
  <si>
    <t>Проектная документация Этап 5. Благоустройство прогулочной территории долины р. Бубидон</t>
  </si>
  <si>
    <t>Проектная документация Этап 1. Благоустройство въездной группы</t>
  </si>
  <si>
    <t>Проектная документация Этап 2. Благоустройство пешеходной зоны автодороги "Транскам - Згил"</t>
  </si>
  <si>
    <t>Проектная документация Этап 4. Благоустройство пешеходной зоны променада</t>
  </si>
  <si>
    <t>Проектная документация Этап 6. Благоустройство нижнего яруса центральной площади</t>
  </si>
  <si>
    <t xml:space="preserve">* Применены индексы на II квартал 2023 года по письму Минстроя РФ от 30.01.2023 N4125-ИФ/09 </t>
  </si>
  <si>
    <t>Указана дата, следующая за датой составления расчетов - 2 кв. 2023 г.</t>
  </si>
  <si>
    <t>Индекс пересчета в текущие цены на II квартал 2023 г. принят согласно Письму Минстроя России по Письму Минстроя России от 02.05.2023 N24756-ИФ/09.</t>
  </si>
  <si>
    <t>Наименование предприятия, здания, сооружения</t>
  </si>
  <si>
    <t>Стадия проектирования</t>
  </si>
  <si>
    <t>Вид проектных или
изыскательских работ</t>
  </si>
  <si>
    <t>Экспертиза проектно-изыскательских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</si>
  <si>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</si>
  <si>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</si>
  <si>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</si>
  <si>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</si>
  <si>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</si>
  <si>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Стоимость инж.изыск.в ценах 2 кв.2023</t>
  </si>
  <si>
    <t>Коэф.2 кв.2023</t>
  </si>
  <si>
    <t>Стоимость инж.изыск. в уровне цен 01.01.2001 г. без НДС</t>
  </si>
  <si>
    <t>Проектная документация</t>
  </si>
  <si>
    <t>Стоимость проектных работ в ценах 2 кв.2023</t>
  </si>
  <si>
    <t>Стоимость проектных работ в уровне цен 01.01.2001 г. без НДС</t>
  </si>
  <si>
    <t xml:space="preserve">  </t>
  </si>
  <si>
    <t>Итого: ИЗ+ПД</t>
  </si>
  <si>
    <t>Постановление Правительства РФ от 05.03.2007 № 145</t>
  </si>
  <si>
    <t>% от суммы Спд и Сиж</t>
  </si>
  <si>
    <t>Индекс пересчета в текущие цены 2023 г</t>
  </si>
  <si>
    <t>С учетом НДС</t>
  </si>
  <si>
    <t>Сумма Спд и Сиж (млн.рублей,</t>
  </si>
  <si>
    <t>Процент от суммы Спд и Сиж</t>
  </si>
  <si>
    <t>в ценах 2001 года)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</si>
  <si>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</si>
  <si>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</si>
  <si>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</si>
  <si>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</si>
  <si>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</si>
  <si>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</si>
  <si>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</si>
  <si>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</si>
  <si>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</si>
  <si>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</si>
  <si>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</si>
  <si>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</si>
  <si>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</si>
  <si>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</si>
  <si>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</si>
  <si>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</si>
  <si>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</si>
  <si>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</si>
  <si>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</si>
  <si>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</si>
  <si>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</si>
  <si>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</si>
  <si>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</si>
  <si>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</si>
  <si>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</si>
  <si>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</si>
  <si>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</si>
  <si>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</si>
  <si>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</si>
  <si>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«Благоустройство общественных зон и прилегающей территории туристической деревни у с. Калак, расположенных на территории всесезонного туристско-рекреационного комплекса «Мамисон», Республика Северная Осетия-Алания»</t>
  </si>
  <si>
    <t>СМЕТА № №2-из   Инженерно-геологические изыскания</t>
  </si>
  <si>
    <t xml:space="preserve">Наименование объекта изысканий: </t>
  </si>
  <si>
    <t>Заказчик: АО "КАВКАЗ.РФ"</t>
  </si>
  <si>
    <t xml:space="preserve">Подрядчик: </t>
  </si>
  <si>
    <t>Расчет стоимости, руб.</t>
  </si>
  <si>
    <t>Стоимость, 
руб.</t>
  </si>
  <si>
    <t>Раздел 1. Полевые работы</t>
  </si>
  <si>
    <t>Инженерно-геологическая, гидрогеологическая рекогносцировка при проходимости удовлетворительной: 2 категория сложности, полевые работы</t>
  </si>
  <si>
    <t>СБЦ103-9-2-2-1</t>
  </si>
  <si>
    <t>К4=1,4 ОУ п.8г; При выполнении полевых изыскательских работ в неблагоприятный период года: при продолжительности неблагоприятного периода 8-9,5 мес.;</t>
  </si>
  <si>
    <t>К2=1,2 ОУ п.8а При выполнении изысканий в горных и высокогорных районах с абсолютными высотами поверхности участка над уровнем моря: св. 2000 до 3000 м</t>
  </si>
  <si>
    <t>Плановая и высотная привязка при расстоянии между геологическими выработками или точками до 50м: категория сложности 2</t>
  </si>
  <si>
    <t>СБЦ103-93-1-2</t>
  </si>
  <si>
    <t>К2=1,2 ОУ п.8а; При выполнении изысканий в горных и высокогорных районах с абсолютными высотами поверхности участка над уровнем моря: св. 2000 до 3000 м;</t>
  </si>
  <si>
    <t>К7=0,5 прим.1 предварительная разбивка местоположения выработок (точек)</t>
  </si>
  <si>
    <t>Плановая и высотная привязка при расстоянии между геологическими выработками или точками св. 200 до 350м: категория сложности 2</t>
  </si>
  <si>
    <t>СБЦ103-93-4-2</t>
  </si>
  <si>
    <t>Колонковое бурение скважины диаметром до 160мм, глубиной до 15м: категория породы 7</t>
  </si>
  <si>
    <t>м</t>
  </si>
  <si>
    <t>СБЦ103-17-1-7</t>
  </si>
  <si>
    <t>К3=1,4 ОУ п.8г; При выполнении полевых изыскательских работ в неблагоприятный период года: при продолжительности неблагоприятного периода 8-9,5 мес.;</t>
  </si>
  <si>
    <t>К1=0,9 прим. при бурении скважин самоходными и передвижными установками без устройства циркуляционной системы: для скважин глубиной до 15 и до 25м</t>
  </si>
  <si>
    <t>СБЦ103-18-1-1</t>
  </si>
  <si>
    <t>(1,6*250)*1,4*1,2*0,6</t>
  </si>
  <si>
    <t>К1=0,6 Ч.II,Гл.4,п.8 при выполнении гидрогеологических наблюдений без «тартания»</t>
  </si>
  <si>
    <t>Крепление скважины при бурении диаметром до 160мм глубиной до 15м</t>
  </si>
  <si>
    <t>СБЦ103-18-4-1</t>
  </si>
  <si>
    <t>К5=1,4 ОУ п.8г; При выполнении полевых изыскательских работ в неблагоприятный период года: при продолжительности неблагоприятного периода 8-9,5 мес.;</t>
  </si>
  <si>
    <t>Отбор монолитов из буровых скважин (связные грунты) с глубины до 10м (Скальные грунты)</t>
  </si>
  <si>
    <t>СБЦ103-57-1-1</t>
  </si>
  <si>
    <t>(22,9*20)*0,7*1,4*1,2</t>
  </si>
  <si>
    <t>К1=0,7 прим.; отбор монолита скальных пород при колонковом бурении определяется по ценам отбора монолита из буровой скважины;</t>
  </si>
  <si>
    <t>Отбор монолитов из буровых скважин (связные грунты) с глубины св. 10 до 20м</t>
  </si>
  <si>
    <t>СБЦ103-57-2-1</t>
  </si>
  <si>
    <t>(30,6*20)*0,7*1,4*1,2</t>
  </si>
  <si>
    <t/>
  </si>
  <si>
    <t>Итого по разделу 1 Полевые работы</t>
  </si>
  <si>
    <t xml:space="preserve">   Итого Поз. 1-8</t>
  </si>
  <si>
    <t xml:space="preserve">   Всего c учетом "Индекс изменения сметной стоимости проектных работ на II квартал 2023 года к уровню цен по состоянию на 01.01.1991 по Письму Минстроя России от 02.05.2023 N24756-ИФ/09 62,1900"</t>
  </si>
  <si>
    <t xml:space="preserve">   Итого по разделу 1 Полевые работы</t>
  </si>
  <si>
    <t>Раздел 2. Камеральные работы</t>
  </si>
  <si>
    <t>Инженерно-геологическая, гидрогеологическая рекогносцировка при проходимости удовлетворительной: 2 категория сложности, камеральные работы</t>
  </si>
  <si>
    <t xml:space="preserve">СБЦ103-9-2-2-2 </t>
  </si>
  <si>
    <t>Сбор, изучение и систематизация материалов изысканий прошлых лет по горным выработкам: 2 категория сложности инженерно-геологических условий</t>
  </si>
  <si>
    <t>1м выработки</t>
  </si>
  <si>
    <t xml:space="preserve">СБЦ103-78-1-2 </t>
  </si>
  <si>
    <t>9*400</t>
  </si>
  <si>
    <t>3 600,00</t>
  </si>
  <si>
    <t>Сбор, изучение и систематизация материалов изысканий прошлых лет по цифровым показателям: 2 категория сложности инженерно-геологических условий</t>
  </si>
  <si>
    <t>10 цифровых значений</t>
  </si>
  <si>
    <t xml:space="preserve">СБЦ103-78-2-2 </t>
  </si>
  <si>
    <t>3,6*200</t>
  </si>
  <si>
    <t>Камеральная обработка материалов буровых и горнопроходческих работ: категория сложности инженерно-геологических условий 2 без гидрогеологических наблюдений</t>
  </si>
  <si>
    <t xml:space="preserve">СБЦ103-82-1-2 </t>
  </si>
  <si>
    <t>Камеральная обработка материалов буровых и горнопроходческих работ с гидрогеологическими наблюдениями: категория сложности инженерно-геологических условий 2 с гидрогеологическими наблюдениями</t>
  </si>
  <si>
    <t xml:space="preserve">СБЦ103-82-2-2 </t>
  </si>
  <si>
    <t>9,3*250</t>
  </si>
  <si>
    <t>2 325,00</t>
  </si>
  <si>
    <t>Камеральная обработка комплексных исследований и отдельных определений физико-механических свойств грунтов (пород): скальных и полускальных - 10%</t>
  </si>
  <si>
    <t>значение</t>
  </si>
  <si>
    <t xml:space="preserve">СБЦ103-86-3 </t>
  </si>
  <si>
    <t>1276*0,1</t>
  </si>
  <si>
    <t>Камеральная обработка определения коррозионной активности грунтов и воды - 15% от стоимости лабораторных работ</t>
  </si>
  <si>
    <t xml:space="preserve">СБЦ103-86-8 </t>
  </si>
  <si>
    <t>218,4*0,15</t>
  </si>
  <si>
    <t>Камеральная обработка комплексных исследований и отдельных определений физико-механических свойств грунтов (пород): песчаных- 15% от стоимости лабораторных работ</t>
  </si>
  <si>
    <t xml:space="preserve">СБЦ103-86-2 </t>
  </si>
  <si>
    <t>1295*0,15</t>
  </si>
  <si>
    <t>Камеральная обработка комплексных исследований и отдельных определений: химического состава грунтов и почв - 12% от стоимости лабораторных работ</t>
  </si>
  <si>
    <t xml:space="preserve">СБЦ103-86-4 </t>
  </si>
  <si>
    <t>585,6*0,12</t>
  </si>
  <si>
    <t>СБЦ103-81-2-1</t>
  </si>
  <si>
    <t>(500*1)*1,25</t>
  </si>
  <si>
    <t>К10=1,25 прим.1 для районов 2 категории сложности инженерно-геологических условий</t>
  </si>
  <si>
    <t>Составление технического отчета (заключения) о результатах выполненных работ,  категория сложности инженерно-геологических условий 2, при стоимости камеральных работ: св. 5 до 20 тыс. руб. - 18%</t>
  </si>
  <si>
    <t>СБЦ103-87-2-2</t>
  </si>
  <si>
    <t>К1=1,5 МП.стр. 76 При составлении инженерно-геологических карт и разрезов с применением компьютерных технологий</t>
  </si>
  <si>
    <t>Итого по разделу 2 Камеральные работы</t>
  </si>
  <si>
    <t xml:space="preserve">   Итого Поз. 9-19</t>
  </si>
  <si>
    <t xml:space="preserve">   Итого по разделу 2 Камеральные работы</t>
  </si>
  <si>
    <t>Раздел 3. Лабораторные работы</t>
  </si>
  <si>
    <t>Сокращенный комплекс определений физических свойств скальных и полускальных грунтов</t>
  </si>
  <si>
    <t xml:space="preserve">СБЦ103-68-1 </t>
  </si>
  <si>
    <t>48,9*20</t>
  </si>
  <si>
    <t>Определение предела прочности при сжатии в естественном, или воздушно-сухом, или водонасыщенном состоянии скального и полускального грунта</t>
  </si>
  <si>
    <t xml:space="preserve">СБЦ103-67-9 </t>
  </si>
  <si>
    <t>1,8*40</t>
  </si>
  <si>
    <t>Определение влажности песчаных грунтов</t>
  </si>
  <si>
    <t xml:space="preserve">СБЦ103-64-1 </t>
  </si>
  <si>
    <t>1,9*70</t>
  </si>
  <si>
    <t>Определение плотности песчаных грунтов</t>
  </si>
  <si>
    <t xml:space="preserve">СБЦ103-64-3 </t>
  </si>
  <si>
    <t>2,9*70</t>
  </si>
  <si>
    <t>Гранулометрический анализ песчаных грунтов ситовым методом с разделением на фракции от 10 до 0.1мм без кипячения и промывки, (навеска свыше 1кг)</t>
  </si>
  <si>
    <t xml:space="preserve">СБЦ103-64-11 </t>
  </si>
  <si>
    <t>13,7*70</t>
  </si>
  <si>
    <t>Гранулометрический анализ ситовым методом и методом пипетки с разделением на фракции от 10 до 0.001мм, глинистый грунт</t>
  </si>
  <si>
    <t xml:space="preserve">СБЦ103-62-21 </t>
  </si>
  <si>
    <t>19,6*30</t>
  </si>
  <si>
    <t>Исследование консистенции при нарушенной структуре глинистых грунтов</t>
  </si>
  <si>
    <t xml:space="preserve">СБЦ103-63-3 </t>
  </si>
  <si>
    <t>18,2*30</t>
  </si>
  <si>
    <t>Определение истираемости щебня (гравия) в полочном барабане</t>
  </si>
  <si>
    <t xml:space="preserve">СБЦ103-76-30 </t>
  </si>
  <si>
    <t>11,3*20</t>
  </si>
  <si>
    <t xml:space="preserve">СБЦ103-73-3 </t>
  </si>
  <si>
    <t>45,7*3</t>
  </si>
  <si>
    <t>Подготовка проб щебня к испытаниям в полочном барабане</t>
  </si>
  <si>
    <t xml:space="preserve">СБЦ103-76-43 </t>
  </si>
  <si>
    <t>13,3*20</t>
  </si>
  <si>
    <t>Единичные определения химического состава грунтов (почв): приготовление водной вытяжки</t>
  </si>
  <si>
    <t xml:space="preserve">СБЦ103-70-83 </t>
  </si>
  <si>
    <t>3,8*12</t>
  </si>
  <si>
    <t>Анализ водной вытяжки с определением по разности суммы натрия и калия</t>
  </si>
  <si>
    <t xml:space="preserve">СБЦ103-71-1 </t>
  </si>
  <si>
    <t>48,8*12</t>
  </si>
  <si>
    <t>Определение коррозионной активности грунтов по отношению к стали</t>
  </si>
  <si>
    <t xml:space="preserve">СБЦ103-75-4 </t>
  </si>
  <si>
    <t>18,2*12</t>
  </si>
  <si>
    <t>Итого по разделу 3 Лабораторные работы</t>
  </si>
  <si>
    <t xml:space="preserve">   Итого Поз. 20-32</t>
  </si>
  <si>
    <t>4 957,70</t>
  </si>
  <si>
    <t>308 319,36</t>
  </si>
  <si>
    <t xml:space="preserve">   Итого по разделу 3 Лабораторные работы</t>
  </si>
  <si>
    <t>Раздел 4. Прочие затраты</t>
  </si>
  <si>
    <t>Расходы по внутреннему транспорту при расстоянии от базы до участка изысканий 10-15 км, при сметной стоимости полевых изыскательских работ св. 50 тыс. руб.</t>
  </si>
  <si>
    <t xml:space="preserve">СБЦ 103 Табл. 4 </t>
  </si>
  <si>
    <t>Расходы по внешнему транспорту при расстоянии проезда в одном направлении 1000-2000 км, при экспедиционных условиях продолжительностью до 2 мес.</t>
  </si>
  <si>
    <t xml:space="preserve">СБЦ 103 Табл. 5 </t>
  </si>
  <si>
    <t>Расходы по организации и ликвидации работ</t>
  </si>
  <si>
    <t>СБЦ 103 ОУ п. 13</t>
  </si>
  <si>
    <t>К1=2,5 П 13. ОУ Примечание 1 При сметной стоимости до 2 тыс. руб. или при  изысканиях, выполняемых в районах Крайнего Севера и приравненных к ним местностях, а также в малонаселенных (необжитых) районах (высокогорных, пустынных, таежных и тундровых)</t>
  </si>
  <si>
    <t>Итого по разделу 4 Прочие затраты</t>
  </si>
  <si>
    <t xml:space="preserve">   Итого Поз. 33-35</t>
  </si>
  <si>
    <t xml:space="preserve">   Итого по разделу 4 Прочие затраты</t>
  </si>
  <si>
    <t xml:space="preserve">   Итого Поз. 1-35</t>
  </si>
  <si>
    <t>Сметный расчет составлен по  Справочнику базовых цен на инженерно-геологические и инженерно-экологические изыскания для строительства (1999 г.)</t>
  </si>
  <si>
    <t>Рекогносцировочное обследование реки: категория сложности 3, полевые работы</t>
  </si>
  <si>
    <t>СБЦ104-43-1-3-1</t>
  </si>
  <si>
    <t>(42*4)*1,2*1,4</t>
  </si>
  <si>
    <t>К3=1,2 ОУ п.8а; При выполнении изысканий в горных и высокогорных районах с абсолютными высотами поверхности участка над уровнем моря от 2000 до 3000 м;</t>
  </si>
  <si>
    <t>К4=1,4 ОУ п.8г При выполнении полевых изыскательских работ в неблагоприятный период года продолжительностью 8-мес.</t>
  </si>
  <si>
    <t>Рекогносцировочное обследование бассейна реки: категория сложности 3, полевые работы</t>
  </si>
  <si>
    <t>СБЦ104-43-2-3-1</t>
  </si>
  <si>
    <t>(24*10)*1,2*1,4</t>
  </si>
  <si>
    <t>Изыскания для расчета стока с бассейна при площади свыше 10 до 20 км2: масштаб карты, плана 1:25000 и 1:50000, полевые работы</t>
  </si>
  <si>
    <t>СБЦ104-21-5-2-1</t>
  </si>
  <si>
    <t>Определение мгновенного уклона поверхности воды в реке при количестве урезных кольев на 1 км длины реки 2 шт: категория сложности 3</t>
  </si>
  <si>
    <t>СБЦ104-26-2-3</t>
  </si>
  <si>
    <t>(186*4)*1,2*1,4</t>
  </si>
  <si>
    <t>1 249,92</t>
  </si>
  <si>
    <t>Измерение расхода воды детальным методом, ширина реки: до 20 м, полевые работы</t>
  </si>
  <si>
    <t>СБЦ104-48-1-1-1</t>
  </si>
  <si>
    <t>Сооружение промерного створа, при ширине реки: до 100 м, категория сложности 3</t>
  </si>
  <si>
    <t>СБЦ104-44-7-3</t>
  </si>
  <si>
    <t>Промеры глубин, ширина реки: до 20 м</t>
  </si>
  <si>
    <t>СБЦ104-48-3-1</t>
  </si>
  <si>
    <t>Фотоработы, ширина реки: до 20 м</t>
  </si>
  <si>
    <t>СБЦ104-48-15-1</t>
  </si>
  <si>
    <t xml:space="preserve">   Всего c учетом "ИТОГО  в текущих ценах на II квартал 2023 года к уровню цен по состоянию на 01.01.1991 по Письму Минстроя России от 02.05.2023 N24756-ИФ/09 62,1900"</t>
  </si>
  <si>
    <t>Рекогносцировочное обследование реки: категория сложности 3, камеральные работы</t>
  </si>
  <si>
    <t xml:space="preserve">СБЦ104-43-1-3-2 </t>
  </si>
  <si>
    <t>14*4</t>
  </si>
  <si>
    <t>Рекогносцировочное обследование бассейна реки: категория сложности 3, камеральные работы</t>
  </si>
  <si>
    <t xml:space="preserve">СБЦ104-43-2-3-2 </t>
  </si>
  <si>
    <t>8*10</t>
  </si>
  <si>
    <t>Изыскания для расчета стока с бассейна при площади свыше 10 до 20 км2: масштаб карты, плана 1:25000 и 1:50000, камеральные работы</t>
  </si>
  <si>
    <t xml:space="preserve">СБЦ104-21-5-2-2 </t>
  </si>
  <si>
    <t>Измерение расхода воды детальным методом, ширина реки: до 20 м, камеральные работы</t>
  </si>
  <si>
    <t xml:space="preserve">СБЦ104-48-1-1-2 </t>
  </si>
  <si>
    <t>Составление таблицы гидрологической изученности бассейна реки при числе пунктов наблюдений: до 50</t>
  </si>
  <si>
    <t xml:space="preserve">СБЦ104-51-1 </t>
  </si>
  <si>
    <t>105*1</t>
  </si>
  <si>
    <t>Составление схемы гидрометеорологической изученности бассейна реки при числе пунктов наблюдений: до 50</t>
  </si>
  <si>
    <t xml:space="preserve">СБЦ104-51-3 </t>
  </si>
  <si>
    <t>61*1</t>
  </si>
  <si>
    <t xml:space="preserve">СБЦ104-55-9 </t>
  </si>
  <si>
    <t>6*30</t>
  </si>
  <si>
    <t>Выбор аналога по данным о годовом, сезонном и экстремальном стоке при весьма сходных условиях формирования стока (при рассмотрении одного аналога)</t>
  </si>
  <si>
    <t xml:space="preserve">СБЦ104-56-15 </t>
  </si>
  <si>
    <t>217*1</t>
  </si>
  <si>
    <t>Составление вспомогательной таблицы характеристик гидрологического режима (по одному пункту и одному элементу) при неискаженном водном режиме и числе лет наблюдений: свыше 50 до 100</t>
  </si>
  <si>
    <t xml:space="preserve">СБЦ104-52-2 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</si>
  <si>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лет: свыше 50 до 100</t>
  </si>
  <si>
    <t xml:space="preserve">СБЦ104-56-13 </t>
  </si>
  <si>
    <t>76*1</t>
  </si>
  <si>
    <t xml:space="preserve">СБЦ104-56-2 </t>
  </si>
  <si>
    <t>Построение кривой расходов гидравлическим методом</t>
  </si>
  <si>
    <t xml:space="preserve">СБЦ104-55-1 </t>
  </si>
  <si>
    <t>Подбор станций или постов с оценкой качества материалов наблюдений и степени их репрезентативности</t>
  </si>
  <si>
    <t xml:space="preserve">СБЦ104-67-1 </t>
  </si>
  <si>
    <t>90*2</t>
  </si>
  <si>
    <t>Производство метеорологических расчетов: Розы сильных ветров (15 м/с и более), 15 годостанций</t>
  </si>
  <si>
    <t xml:space="preserve">СБЦ104-68-11 </t>
  </si>
  <si>
    <t>116*1</t>
  </si>
  <si>
    <t>Производство метеорологических расчетов: Глубина промерзания грунта, 20 годостанций</t>
  </si>
  <si>
    <t xml:space="preserve">СБЦ104-68-15 </t>
  </si>
  <si>
    <t>49*1</t>
  </si>
  <si>
    <t>Составление климатической характеристики района изысканий при числе метеорологических станций 1, число годостанций: до 50</t>
  </si>
  <si>
    <t xml:space="preserve">СБЦ104-69-1-1 </t>
  </si>
  <si>
    <t>201*1</t>
  </si>
  <si>
    <t>Обоснование проекта (ТЭО) производства гидрологических работ, стоимость камеральных работ: свыше 2 до 5 тыс.руб.(Составление программы)</t>
  </si>
  <si>
    <t xml:space="preserve">СБЦ104-53-2-2 </t>
  </si>
  <si>
    <t>800*1</t>
  </si>
  <si>
    <t>Составление технического отчета (в % от стоимости камеральных работ), стоимость камеральных работ св. 2000 до 5000 руб.: степень гидрометеорологической изученности территории - недостаточно изученная - 75%</t>
  </si>
  <si>
    <t>СБЦ104-62-4-2</t>
  </si>
  <si>
    <t>К18=1,25 Прим.6 При весьма сложных физико-географических условиях района (участка) изысканий</t>
  </si>
  <si>
    <t xml:space="preserve">   Итого Поз. 9-26</t>
  </si>
  <si>
    <t xml:space="preserve">   Итого Поз. 27-29</t>
  </si>
  <si>
    <t xml:space="preserve">   Итого Поз. 1-29</t>
  </si>
  <si>
    <t>СМЕТА № №3-из   Гидрометеорологические изыскания</t>
  </si>
  <si>
    <t>Наименование организации исполнителя</t>
  </si>
  <si>
    <t>Коммерческое предложение</t>
  </si>
  <si>
    <t>Сумма, руб. без НДС</t>
  </si>
  <si>
    <t>Оптимальное предложение</t>
  </si>
  <si>
    <t>ООО "Бристоль-проект"</t>
  </si>
  <si>
    <t>Цена работ определена  методом сопоставимых рыночных цен, учитывая отсутствие в сметной нормативной базе расценок на выполнение проектных работ по разработке концепции благоустройства</t>
  </si>
  <si>
    <t>СМЕТА № №4-из   Оценка селевой и лавинной опасности</t>
  </si>
  <si>
    <t>Рекогносцировочное обследование бассейна реки: категория сложности 3, полевые работы (Рекогносцировочное обследование лавиносбросов)</t>
  </si>
  <si>
    <t>Рекогносцировочное обследование реки: категория сложности 3, полевые работы (Рекогносцировочное обследование селевых русел)</t>
  </si>
  <si>
    <t>К19=1,2 ОУ п.8а; При выполнении изысканий в горных и высокогорных районах с абсолютными высотами поверхности участка над уровнем моря от 2000 до 3000 м;</t>
  </si>
  <si>
    <t>К20=1,4 ОУ п.8г При выполнении полевых изыскательских работ в неблагоприятный период года продолжительностью 8-мес.</t>
  </si>
  <si>
    <t>Установление высот высоких и других характерных уровней воды прошлых лет при удалении найденных точек от оси морфоствора 1 км: категория сложности 3 (Установление высот границ действия снежных лавин)</t>
  </si>
  <si>
    <t>1 комплекс показаний в одном поселке</t>
  </si>
  <si>
    <t>СБЦ104-25-1-3</t>
  </si>
  <si>
    <t>Установление высот высоких и других характерных уровней воды прошлых лет при удалении найденных точек от оси морфоствора 1 км: категория сложности 3 (Установление границ селевых потоков)</t>
  </si>
  <si>
    <t xml:space="preserve">   Итого Поз. 1-5</t>
  </si>
  <si>
    <t>Рекогносцировочное обследование бассейна реки: категория сложности 3, камеральные работы (Рекогносцировочное обследование лавиносбросов)</t>
  </si>
  <si>
    <t>Рекогносцировочное обследование реки: категория сложности 3, камеральные работы (Рекогносцировочное обследование селевых русел)</t>
  </si>
  <si>
    <t>Определение средней высоты водосбора (Определение средней высоты селевого бассейна)</t>
  </si>
  <si>
    <t xml:space="preserve">СБЦ104-55-10 </t>
  </si>
  <si>
    <t>Определение площади водосбора (Определение площади селевого бассейна)</t>
  </si>
  <si>
    <t>6*20</t>
  </si>
  <si>
    <t>Определение уклона водосбора (Определение уклона селевого бассейна)</t>
  </si>
  <si>
    <t xml:space="preserve">СБЦ104-55-11 </t>
  </si>
  <si>
    <t>Составление продольного профиля реки в масштабе 1:10000 (Построение профиля селевого бассейна)</t>
  </si>
  <si>
    <t xml:space="preserve">СБЦ104-40-1 </t>
  </si>
  <si>
    <t>Подсчет нормы твердого стока при отсутствии наблюдений: по аналогам; формулам и картам для одного створа (Расчет коэффициента селевой активности)</t>
  </si>
  <si>
    <t xml:space="preserve">СБЦ104-57-7 </t>
  </si>
  <si>
    <t>Определение времени добегания (Расчет коэффициента текучести селевой массы)</t>
  </si>
  <si>
    <t xml:space="preserve">СБЦ104-55-8 </t>
  </si>
  <si>
    <t>Определение максимального расхода воды по формуле предельной интенсивности по готовым гидрографическим характеристикам (Расчет максимального расхода селевого потока 1% обеспеченности)</t>
  </si>
  <si>
    <t xml:space="preserve">СБЦ104-56-1 </t>
  </si>
  <si>
    <t>Подсчет нормы твердого стока при отсутствии наблюдений: по аналогам; формулам и картам для одного створа (Расчет объема селевого паводка (твердая и жидкая фазы))</t>
  </si>
  <si>
    <t>Подсчет нормы твердого стока при отсутствии наблюдений: по аналогам; формулам и картам для одного створа (Расчет объема выноса твердых материалов (в плотном теле) обеспеченностью 1%)</t>
  </si>
  <si>
    <t>Подсчет нормы твердого стока при отсутствии наблюдений: по аналогам; формулам и картам для одного створа (Расчет объема селевых отложений (в рыхлом теле) на участке расчетного створа)</t>
  </si>
  <si>
    <t>Определение максимального расхода воды по формуле предельной интенсивности по готовым гидрографическим характеристикам (Расчет максимальной скорости селевого потока)</t>
  </si>
  <si>
    <t>Определение максимального расхода воды по формуле предельной интенсивности по готовым гидрографическим характеристикам (Расчет средней глубины селевого потока 1% обеспеченности)</t>
  </si>
  <si>
    <t>Определение максимального расхода воды по формуле предельной интенсивности по готовым гидрографическим характеристикам (Расчет русловой ширины (в м) селевого потока)</t>
  </si>
  <si>
    <t>Определение времени добегания (Определение времени добегания селевого потока)</t>
  </si>
  <si>
    <t>Определение максимального расхода воды по формуле предельной интенсивности по готовым гидрографическим характеристикам (Расчет давления селевого потока)</t>
  </si>
  <si>
    <t>Составление записки "Характеристика твердого стока реки" с оценкой взвешенных наносов при числе опорных и расчетных створов: 1 (Составление записки «Характеристика условий образования селевых потоков района")</t>
  </si>
  <si>
    <t xml:space="preserve">СБЦ104-63-1 </t>
  </si>
  <si>
    <t>262*1</t>
  </si>
  <si>
    <t>Определение площади водосбора (Определение площади лавиносбора и отдельных камер)</t>
  </si>
  <si>
    <t>Определение уклона водосбора (Определение среднего уклона лавиносбора и отдельных камер)</t>
  </si>
  <si>
    <t>Составление вспомогательной таблицы характеристик гидрологического режима (по одному пункту и одному элементу) при неискаженном водном режиме и числе лет наблюдений: до 50 (Составление вспомогательной карты уклонов)</t>
  </si>
  <si>
    <t xml:space="preserve">СБЦ104-52-1 </t>
  </si>
  <si>
    <t>108*1</t>
  </si>
  <si>
    <t>Составление продольного профиля реки в масштабе 1:10000 (Построение продольного профиля лавиносбора и отдельных камер)</t>
  </si>
  <si>
    <t>Определение максимальных расходов весеннего половодья или дождевых паводков по эмпирическим редукционным формулам (Определение значения коэффициентов общего сопротивления движению лавин для канализированных лавин)</t>
  </si>
  <si>
    <t>Определение максимальных расходов весеннего половодья или дождевых паводков по эмпирическим редукционным формулам (Определение дальности выброса лавин)</t>
  </si>
  <si>
    <t>Определение максимальных расходов весеннего половодья или дождевых паводков по эмпирическим редукционным формулам (Определение значения высоты формирующих лавину слоев)</t>
  </si>
  <si>
    <t>Определение максимальных расходов весеннего половодья или дождевых паводков по эмпирическим редукционным формулам (Определение значения доли площади лавинных очагов, участвующей в лавинообразовании)</t>
  </si>
  <si>
    <t>Определение максимальных расходов весеннего половодья или дождевых паводков по эмпирическим редукционным формулам (Определение объема лавин 1% обеспеченности)</t>
  </si>
  <si>
    <t>Составление записки "Характеристика твердого стока реки" с оценкой взвешенных наносов при числе опорных и расчетных створов: 1 (Составление записки «Характеристика условий образования снежных лавин района")</t>
  </si>
  <si>
    <t>Определение времени добегания (Определение значений давления лавин)</t>
  </si>
  <si>
    <t>Определение времени добегания (Определение значений пикового давления лавин)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</si>
  <si>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лет: до 50 (Построение кривой обеспеченности высоты снежного покрова)</t>
  </si>
  <si>
    <t xml:space="preserve">СБЦ104-56-12 </t>
  </si>
  <si>
    <t>45*1</t>
  </si>
  <si>
    <t>Определение максимальных расходов весеннего половодья или дождевых паводков по эмпирическим редукционным формулам (Определение скорости снежной лавины)</t>
  </si>
  <si>
    <t>Определение максимальных расходов весеннего половодья или дождевых паводков по эмпирическим редукционным формулам (Определение высоты фронта снежной лавины)</t>
  </si>
  <si>
    <t>Определение максимальных расходов весеннего половодья или дождевых паводков по эмпирическим редукционным формулам (Определение давления снежного покрова)</t>
  </si>
  <si>
    <t>Обоснование проекта (ТЭО) производства гидрологических работ, стоимость камеральных работ: свыше 10 до 20 тыс.руб.(Составление программы работ)</t>
  </si>
  <si>
    <t xml:space="preserve">СБЦ104-53-4-2 </t>
  </si>
  <si>
    <t>3500*1</t>
  </si>
  <si>
    <t>3 500,00</t>
  </si>
  <si>
    <t xml:space="preserve">   Итого Поз. 6-41</t>
  </si>
  <si>
    <t>Расходы по внутреннему транспорту при расстоянии от базы до участка изысканий 10-15 км, при сметной стоимости полевых изыскательских работ до 5 тыс. руб.</t>
  </si>
  <si>
    <t>Расходы по внешнему транспорту при расстоянии проезда в одном направлении 1000-2000 км, при экспедиционных условиях продолжительностью до 1 мес.</t>
  </si>
  <si>
    <t xml:space="preserve">   Итого Поз. 42-44</t>
  </si>
  <si>
    <t xml:space="preserve">   Итого Поз. 1-44</t>
  </si>
  <si>
    <t>Сметный расчет составлен по СБЦ на инженерно-гидрографические изыскания для строительства, М-2000"</t>
  </si>
  <si>
    <t>АО"Стройинжениринг"</t>
  </si>
  <si>
    <t>Инженерно-геологическая, гидрогеологическая рекогносцировка при проходимости плохой: 3 категория сложности, полевые работы (Инженерно-экологическое рекогносцировочное обследование)</t>
  </si>
  <si>
    <t>СБЦ103-9-3-3-1</t>
  </si>
  <si>
    <t>К4=1,25 прим.1; для 3 категории сложности;</t>
  </si>
  <si>
    <t>К6=1,2 ОУ п.8а При выполнении изысканий в горных и высокогорных районах с абсолютными высотами поверхности участка над уровнем моря: св. 2000 до 3000 м</t>
  </si>
  <si>
    <t>Рекогносцировочное почвенное обследование при проходимости плохой: 3 категория сложности, полевые работы</t>
  </si>
  <si>
    <t>СБЦ103-9-6-3-1</t>
  </si>
  <si>
    <t>К2=1,4 ОУ п.8г; При выполнении полевых изыскательских работ в неблагоприятный период года: при продолжительности неблагоприятного периода 8-9,5 мес.;</t>
  </si>
  <si>
    <t>К1=1,2 ОУ п.8а При выполнении изысканий в горных и высокогорных районах с абсолютными высотами поверхности участка над уровнем моря: св. 2000 до 3000 м</t>
  </si>
  <si>
    <t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1:25000: проходимость плохая, полевые работы (с определением мощности эквивалентной дозы гамма-излучения)</t>
  </si>
  <si>
    <t>СБЦ103-10-2-3-1</t>
  </si>
  <si>
    <t>К4=1,3 прим.1; при выполнении эколого-радиационных изысканий с измерением гамма-излучения;</t>
  </si>
  <si>
    <t>Описание точек наблюдений при составлении инженерно-экологических карт, категория сложности 1: категория сложности 3, полевые работы (с нанесением данных радиометрических наблюдений)</t>
  </si>
  <si>
    <t>СБЦ103-11-2-3-1</t>
  </si>
  <si>
    <t>К6=1,2 ОУ п.8а; При выполнении изысканий в горных и высокогорных районах с абсолютными высотами поверхности участка над уровнем моря: св. 2000 до 3000 м;</t>
  </si>
  <si>
    <t>К4=1,3 прим.1; комплексные карты и карта с нанесением данных радиометрических наблюдений;</t>
  </si>
  <si>
    <t>К7=0,6 Ч.I,Гл.2,ОП п.5 при составлении карт узких полос вдоль трасс линейных сооружений</t>
  </si>
  <si>
    <t>Отбор точечных проб для анализа на загрязненность по химическим показателям: почво-грунтов (методами конверта, по диагонали и т.п.)</t>
  </si>
  <si>
    <t>СБЦ103-60-7</t>
  </si>
  <si>
    <t>К4=1,2 ОУ п.8а; При выполнении изысканий в горных и высокогорных районах с абсолютными высотами поверхности участка над уровнем моря: св. 2000 до 3000 м;</t>
  </si>
  <si>
    <t>К5=0,9 прим.1 отбор объединенной пробы (умножение количества точечных проб, составляющих объединенную)</t>
  </si>
  <si>
    <t>Отбор точечных проб для анализа на загрязненность по химическим показателям: почво-грунтов (методами конверта, по диагонали и т.п.) (Отбор  простых проб почво-грунтов на химическое загрязнение на глубине 0,2-1,0 м)</t>
  </si>
  <si>
    <t>К5=1,2 ОУ п.8а При выполнении изысканий в горных и высокогорных районах с абсолютными высотами поверхности участка над уровнем моря: св. 2000 до 3000 м</t>
  </si>
  <si>
    <t>Отбор проб для бактериологического анализа: почво-грунтов с одной пробной площадки (Отбор проб почво-грунтов на агрохимический  анализ (6 почв разреза)</t>
  </si>
  <si>
    <t>СБЦ103-60-10</t>
  </si>
  <si>
    <t>К4=1,2 ОУ п.8а При выполнении изысканий в горных и высокогорных районах с абсолютными высотами поверхности участка над уровнем моря: св. 2000 до 3000 м</t>
  </si>
  <si>
    <t>Отбор проб для бактериологического анализа: почво-грунтов с одной пробной площадки (Отбор почв на санитарно-паразитологические показатели  10 точечных  проб  - на глубине 0,0-0,2 м);</t>
  </si>
  <si>
    <t>К5=1,2 ОУ п.8а; При выполнении изысканий в горных и высокогорных районах с абсолютными высотами поверхности участка над уровнем моря: св. 2000 до 3000 м;</t>
  </si>
  <si>
    <t>К6=0,9 прим.4 отбор пробы почво-грунтов на гельминтологический анализ</t>
  </si>
  <si>
    <t>Отбор проб для бактериологического анализа: почво-грунтов с одной пробной площадки (Отбор почв на санитарно-бактериологические показатели 10 точечных проб - на глубине 0,0-0,2 м);</t>
  </si>
  <si>
    <t>Отбор точечных проб для анализа на загрязненность по химическим показателям: воды с поверхности (Отбор природной воды на химические, микробиологические, паразитологические показатели с поверхностного слоя)</t>
  </si>
  <si>
    <t>СБЦ103-60-1</t>
  </si>
  <si>
    <t>Радиационное обследование участка площадью: св. 1.0 га - полевые работы (измерение гамма-съемка 20 га, МЭД)  под 2 площадных объекта 11 и 12 этпа)</t>
  </si>
  <si>
    <t>0,1 га</t>
  </si>
  <si>
    <t>СБЦ103-92-3-1</t>
  </si>
  <si>
    <t>Измерение потока радона на участке - полевые работы</t>
  </si>
  <si>
    <t>20 точек</t>
  </si>
  <si>
    <t>СБЦ103-91-1-1</t>
  </si>
  <si>
    <t>(535*0,5)*1,4*1,2</t>
  </si>
  <si>
    <t>Отбор точечных проб для анализа на загрязненность по химическим показателям: донных отложений из поверхностного слоя</t>
  </si>
  <si>
    <t>СБЦ103-60-5</t>
  </si>
  <si>
    <t>Инженерно-геологическая, гидрогеологическая рекогносцировка при проходимости плохой: 3 категория сложности, камеральные работы (Инженерно-экологическое рекогносцировочное обследование)</t>
  </si>
  <si>
    <t>СБЦ103-9-3-3-2</t>
  </si>
  <si>
    <t>К4=1,25 прим.1 для 3 категории сложности</t>
  </si>
  <si>
    <t>Рекогносцировочное почвенное обследование при проходимости плохой: 3 категория сложности, камеральные работы</t>
  </si>
  <si>
    <t xml:space="preserve">СБЦ103-9-6-3-2 </t>
  </si>
  <si>
    <t>Наблюдения при передвижении по маршруту при составлении инженерно-геологической, гидрогеологической, почвенной, инженерно-экологической карты в масштабе 1:25000: проходимость плохая, камеральные работы (с определением мощности эквивалентной дозы гамма-излучения)</t>
  </si>
  <si>
    <t>СБЦ103-10-2-3-2</t>
  </si>
  <si>
    <t>К4=1,3 прим.1 при выполнении эколого-радиационных изысканий с измерением гамма-излучения</t>
  </si>
  <si>
    <t>Описание точек наблюдений при составлении инженерно-экологических карт, категория сложности 1: категория сложности 3, камеральные работы</t>
  </si>
  <si>
    <t>СБЦ103-11-2-3-2</t>
  </si>
  <si>
    <t>К5=0,6 Ч.I,Гл.2,ОП п.5 при составлении карт узких полос вдоль трасс линейных сооружений</t>
  </si>
  <si>
    <t>Радиационное обследование участка площадью: св. 1.0 га - камеральные работы (измерение гамма-съемка 20 га, МЭД)  под 2 площадных объекта 11 и 12 этпа)</t>
  </si>
  <si>
    <t xml:space="preserve">СБЦ103-92-3-2 </t>
  </si>
  <si>
    <t>Измерение потока радона на участке - камеральные работы</t>
  </si>
  <si>
    <t xml:space="preserve">СБЦ103-91-1-2 </t>
  </si>
  <si>
    <t>161*0,5</t>
  </si>
  <si>
    <t>Камеральная обработка химических и бактериологических анализов на загрязненность почво-грунтов, воды, льда, снега и донных отложений при инженерно-экологических изысканиях - 20% от стоимости лабораторных работ</t>
  </si>
  <si>
    <t xml:space="preserve">СБЦ103-86-6 </t>
  </si>
  <si>
    <t>Составление программы производства работ, средняя глубина исследования: до 5м, исследуемая площадь до 1км2</t>
  </si>
  <si>
    <t>СБЦ103-81-1-1</t>
  </si>
  <si>
    <t>(200*1)*1,4</t>
  </si>
  <si>
    <t>К1=1,4 прим.1 для районов 3 категории сложности инженерно-геологических условий</t>
  </si>
  <si>
    <t>Составление технического отчета (заключения) о результатах выполненных работ,  категория сложности инженерно-геологических условий 3, при стоимости камеральных работ: до 5 тыс. руб. - 25%</t>
  </si>
  <si>
    <t>1 отчет</t>
  </si>
  <si>
    <t>СБЦ103-87-1-3</t>
  </si>
  <si>
    <t>Единичные определения химического состава грунтов (почв): водородный показатель рН водной или солевой вытяжки электриметрическим методом</t>
  </si>
  <si>
    <t xml:space="preserve">СБЦ103-70-14 </t>
  </si>
  <si>
    <t>Единичные определения химического состава грунтов (почв): органические вещества (гумус) методом прокаливания при температурах 120,230,420*С последовательно</t>
  </si>
  <si>
    <t xml:space="preserve">СБЦ103-70-11 </t>
  </si>
  <si>
    <t>Единичные определения химического состава грунтов (почв): приготовление солянокислой вытяжки</t>
  </si>
  <si>
    <t xml:space="preserve">СБЦ103-70-84 </t>
  </si>
  <si>
    <t>8,5*14</t>
  </si>
  <si>
    <t>Единичные определения химического состава грунтов (почв): пробоподготовка для выполнения физико-химических исследований солей тяжелых металлов</t>
  </si>
  <si>
    <t xml:space="preserve">СБЦ103-70-85 </t>
  </si>
  <si>
    <t>52,3*14</t>
  </si>
  <si>
    <t>Единичные определения химического состава грунтов (почв): определение солей тяжелых металлов без пробоподготовки методом атомной абсорбции (1 металл) (Определение солей тяжёлых металлов в почвах, грунтах и донных отложениях (медь, никель, цинк, кадмий, ртуть, свинец) и мышьяк- 7 элемент.)</t>
  </si>
  <si>
    <t xml:space="preserve">СБЦ103-70-57 </t>
  </si>
  <si>
    <t>Единичные определения химического состава грунтов (почв): определение нефтяных углеводородов хроматографическим методом</t>
  </si>
  <si>
    <t xml:space="preserve">СБЦ103-70-63 </t>
  </si>
  <si>
    <t>Единичные определения химического состава грунтов (почв): определение полициклических ароматических углеводородов хроматографическим методом (Определение 3,4-бенз(а)пирена)</t>
  </si>
  <si>
    <t xml:space="preserve">СБЦ103-70-66 </t>
  </si>
  <si>
    <t xml:space="preserve">СБЦ103-73-1 </t>
  </si>
  <si>
    <t xml:space="preserve">   Итого Поз. 1-13</t>
  </si>
  <si>
    <t xml:space="preserve">   Итого Поз. 14-22</t>
  </si>
  <si>
    <t xml:space="preserve">   Итого Поз. 23-33</t>
  </si>
  <si>
    <t xml:space="preserve">   Итого Поз. 34-36</t>
  </si>
  <si>
    <t xml:space="preserve">   Итого Поз. 1-36</t>
  </si>
  <si>
    <t>СМЕТА № №1-из   Инженерно-геодезические изыскания</t>
  </si>
  <si>
    <t>Создание инженерно-топографического плана на незастроенной территории, масштаб съемки 1:500, высота сечения рельефа 0,5 м: 2 категории сложности - полевые работы</t>
  </si>
  <si>
    <t>га</t>
  </si>
  <si>
    <t>СБЦ102-9-5-1-1</t>
  </si>
  <si>
    <t>К2=1,4 ОУ п.8в; При выполнении полевых изыскательских работ, а также выполняемых в условиях полевого лагеря камеральных работ в неблагоприятный период года, при продолжительности неблагоприятного периода 8-9,5 мес.;</t>
  </si>
  <si>
    <t>К3=1,2 ОУ п.8а; При выполнении изысканий в горных и высокогорных районах с абсолютными высотами поверхности участка над уровнем моря: от 2000 до 3000 м;</t>
  </si>
  <si>
    <t>К1=1,2 прим.4 Для планов подземных коммуникаций на незастроенных территориях с применением трубокабелеискателей</t>
  </si>
  <si>
    <t xml:space="preserve">   Итого Поз. 1</t>
  </si>
  <si>
    <t xml:space="preserve">   Всего c учетом "Индекс изменения сметной стоимости проектных работ на II квартал 2023 года к уровню цен по состоянию на 01.01.2001 по Письму Минстроя России от 02.05.2023 N24756-ИФ/09 5,4600"</t>
  </si>
  <si>
    <t>Создание инженерно-топографического плана на незастроенной территории, масштаб съемки 1:500, высота сечения рельефа 0,5 м: 2 категории сложности - камеральные работы</t>
  </si>
  <si>
    <t>технический отчет</t>
  </si>
  <si>
    <t>Раздел 3. Прочие затраты</t>
  </si>
  <si>
    <t xml:space="preserve">СБЦ102 </t>
  </si>
  <si>
    <t>СБЦ102</t>
  </si>
  <si>
    <t>Итого по разделу 3 Прочие затраты</t>
  </si>
  <si>
    <t xml:space="preserve">   Итого по разделу 3 Прочие затраты</t>
  </si>
  <si>
    <t>СБЦ102-9-5-1-2</t>
  </si>
  <si>
    <t>К2=1,2 ОУ п.15д При выполнении камеральных и картографических работ с применением компьютерных технологий</t>
  </si>
  <si>
    <t>ООО "Альфапро"</t>
  </si>
  <si>
    <t>- разработку эскизных вариантов и концепции благоустройства;</t>
  </si>
  <si>
    <t>Разработка эскизных вариантов и концепции благоустройства</t>
  </si>
  <si>
    <t>Разработка эскизных вариантов и концепции благоустройства определена методом сопоставимых рыночных цен ввиду отсутствия расценок в справочниках базовых цен.</t>
  </si>
  <si>
    <t>Заместитель руководителя управления направления сметного регулирования Управления проектов Департамента развития инфраструктуры</t>
  </si>
  <si>
    <t>Татаринова Е.А.</t>
  </si>
  <si>
    <t>(84*10)*1,2*1,4</t>
  </si>
  <si>
    <t>1 411,20</t>
  </si>
  <si>
    <t>(78*4)*1,2*1,4</t>
  </si>
  <si>
    <t>(38*4)*1,2*1,4</t>
  </si>
  <si>
    <t>(19*4)*1,2*1,4</t>
  </si>
  <si>
    <t>(7*30)*1,2*1,4</t>
  </si>
  <si>
    <t>4 606,56</t>
  </si>
  <si>
    <t>286 481,97</t>
  </si>
  <si>
    <t>31*10</t>
  </si>
  <si>
    <t>17*4</t>
  </si>
  <si>
    <t>34*10</t>
  </si>
  <si>
    <t>68*10</t>
  </si>
  <si>
    <t>(2936*0,75)*1,25</t>
  </si>
  <si>
    <t>2 752,50</t>
  </si>
  <si>
    <t>6 488,50</t>
  </si>
  <si>
    <t>403 519,82</t>
  </si>
  <si>
    <t>4606,56*0,1375</t>
  </si>
  <si>
    <t>5239,96*0,322</t>
  </si>
  <si>
    <t>1 687,27</t>
  </si>
  <si>
    <t>(5239,96*0,06)*2,5</t>
  </si>
  <si>
    <t>3 106,66</t>
  </si>
  <si>
    <t>193 203,19</t>
  </si>
  <si>
    <t>14 201,72</t>
  </si>
  <si>
    <t>883 204,97</t>
  </si>
  <si>
    <t>Сметный расчет составлен по Справочнику  базовых цен на инженерно-гидрографические работы. Инженерно-гидрометеорологические изыскания на реках, Москва 2000 г.</t>
  </si>
  <si>
    <t>(142*10)*1,2*1,4</t>
  </si>
  <si>
    <t>2 385,60</t>
  </si>
  <si>
    <t>(142*2)*1,2*1,4</t>
  </si>
  <si>
    <t>3 900,96</t>
  </si>
  <si>
    <t>242 600,70</t>
  </si>
  <si>
    <t>41*2</t>
  </si>
  <si>
    <t>19*2</t>
  </si>
  <si>
    <t>7*2</t>
  </si>
  <si>
    <t>200*2</t>
  </si>
  <si>
    <t>64*2</t>
  </si>
  <si>
    <t>77*2</t>
  </si>
  <si>
    <t>19*10</t>
  </si>
  <si>
    <t>7*10</t>
  </si>
  <si>
    <t>34*5</t>
  </si>
  <si>
    <t>64*10</t>
  </si>
  <si>
    <t>Составление технического отчета (в % от стоимости камеральных работ), стоимость камеральных работ св. 5000 руб.: степень гидрометеорологической изученности территории - недостаточно изученная - 80%</t>
  </si>
  <si>
    <t>СБЦ104-62-5-2</t>
  </si>
  <si>
    <t>(7903*0,8)*1,25</t>
  </si>
  <si>
    <t>7 903,00</t>
  </si>
  <si>
    <t>19 306,00</t>
  </si>
  <si>
    <t>1 200 640,14</t>
  </si>
  <si>
    <t>3900,96*0,1375</t>
  </si>
  <si>
    <t>4437,34*0,364</t>
  </si>
  <si>
    <t>1 615,19</t>
  </si>
  <si>
    <t>(4437,34*0,06)*2,5</t>
  </si>
  <si>
    <t>2 817,17</t>
  </si>
  <si>
    <t>175 199,80</t>
  </si>
  <si>
    <t>26 024,13</t>
  </si>
  <si>
    <t>1 618 440,64</t>
  </si>
  <si>
    <t>Всего разделов : (ПЗ-1%;СПЗУ-3%; АР-9%; КР-12%;ПОС-4%;ООС-9%;МПБ-5%; Смета = 5/0,95*0,43=2,3%) Сейсмичность 9 баллов К=1,3 к  разделам проектирования (СПЗУ-3%*1,3=3,9%; АР - 9%*1,3=11,7%; КР 12%*1,3=15,6%; сметы 1,3%/0,43*0,24=0,72*1,3=0,9%);</t>
  </si>
  <si>
    <t>Сигнализация превышения ПДК угарного газа учтено расценкой на пождепо.</t>
  </si>
  <si>
    <t>(27*12)*1,4*1,2</t>
  </si>
  <si>
    <t>(8,5*46)*1,4*1,2*0,5</t>
  </si>
  <si>
    <t>(18,4*112)*1,4*1,2*0,5</t>
  </si>
  <si>
    <t>1 731,07</t>
  </si>
  <si>
    <t>(59,9*976)*1,4*1,2*0,9</t>
  </si>
  <si>
    <t>88 395,15</t>
  </si>
  <si>
    <t>Гидрогеологические наблюдения при бурении скважины диаметром до 160мм глубиной до 15м (без тартания)</t>
  </si>
  <si>
    <t>(2,1*120)*1,4*1,2</t>
  </si>
  <si>
    <t>93 083,86</t>
  </si>
  <si>
    <t>5 788 885,25</t>
  </si>
  <si>
    <t>18,5*12</t>
  </si>
  <si>
    <t>8,2*726</t>
  </si>
  <si>
    <t>5 953,20</t>
  </si>
  <si>
    <t>Составление программы производства работ, средняя глубина исследования: 5-10м, исследуемая площадь до 1км2 (2 категория сложности)</t>
  </si>
  <si>
    <t>(13245,08*0,18)*1,5</t>
  </si>
  <si>
    <t>3 576,17</t>
  </si>
  <si>
    <t>17 446,25</t>
  </si>
  <si>
    <t>1 084 982,29</t>
  </si>
  <si>
    <t>93083,86*0,0875</t>
  </si>
  <si>
    <t>8 144,84</t>
  </si>
  <si>
    <t>101228,7*0,322</t>
  </si>
  <si>
    <t>32 595,64</t>
  </si>
  <si>
    <t>(101228,7*0,06)*2,5</t>
  </si>
  <si>
    <t>15 184,31</t>
  </si>
  <si>
    <t>55 924,79</t>
  </si>
  <si>
    <t>3 477 962,69</t>
  </si>
  <si>
    <t>171 412,60</t>
  </si>
  <si>
    <t>10 660 149,59</t>
  </si>
  <si>
    <t>Сметный расчет составлен по Справочнику базовых цен на инженерно-геологические и инженерно-экологические изыскания для строительства (1999 г.)</t>
  </si>
  <si>
    <t>Составление программы (предписания) и технического отчета (пояснительной записки) по геодезическим работам. Стоимость полевых и камеральных работ, определенная по ценам глав 4 - 8: св. 100 до 250 - цена = 10000 + 5,0 % от стоимости работ, более 100 тыс.руб. (Технический отчет)</t>
  </si>
  <si>
    <t xml:space="preserve">СБЦ102-79-2 </t>
  </si>
  <si>
    <t>10000*1</t>
  </si>
  <si>
    <t>10 000,00</t>
  </si>
  <si>
    <t>Расходы по внутреннему транспорту при расстоянии от базы до участка изысканий 10-15 км, при сметной стоимости полевых изыскательских работ свыше 75 до 150 тыс. руб.</t>
  </si>
  <si>
    <t>Сметный расчет составлен по Справочнику базовых цен на инженерно-геодезические изыскания для строительства, 2004 г.</t>
  </si>
  <si>
    <t>(4,6*2)*1,4*1,2</t>
  </si>
  <si>
    <t>(49,2*20)*1,4*1,2</t>
  </si>
  <si>
    <t>1 653,12</t>
  </si>
  <si>
    <t>(6,1*2)*1,4*1,2</t>
  </si>
  <si>
    <t>14,8*20</t>
  </si>
  <si>
    <t>2*12</t>
  </si>
  <si>
    <t>более 8 до 12 млн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</si>
  <si>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</si>
  <si>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</si>
  <si>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</si>
  <si>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</si>
  <si>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</si>
  <si>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</si>
  <si>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</si>
  <si>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</si>
  <si>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</si>
  <si>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С учетом непредвиденных затрат 2%</t>
  </si>
  <si>
    <t>Индекс-дефлятор</t>
  </si>
  <si>
    <t>Итого с дефлятором</t>
  </si>
  <si>
    <t>Проектная документация , в том числе:</t>
  </si>
  <si>
    <t>ИТОГО:</t>
  </si>
  <si>
    <t>Сумма, руб. с НДС</t>
  </si>
  <si>
    <t>Итого по расчету: 40 520 109,75 руб.</t>
  </si>
  <si>
    <t>Раздел 7. Этап 7. Благоустройство общественного пространства у зоны променада и пешеходной зоны подъездной дороги</t>
  </si>
  <si>
    <t>Итого по разделу 7 Этап 7. Благоустройство общественного пространства у зоны променада и пешеходной зоны подъездной дороги</t>
  </si>
  <si>
    <t>Раздел 8. Этап 8. Экотропа к культовым зданиям</t>
  </si>
  <si>
    <t>Итого по разделу 8 Этап 8. Экотропа к культовым зданиям</t>
  </si>
  <si>
    <t>Раздел 9. Этап 9. Пожарное депо</t>
  </si>
  <si>
    <t>Итого по разделу 9 Этап 9. Пожарное депо</t>
  </si>
  <si>
    <t xml:space="preserve">   Итого Поз. 1-155, 158, 160-167 Индекс изменения сметной стоимости проектных работ на II квартал 2023 года к уровню цен по состоянию на 01.01.2001 по Письму Минстроя России от 02.05.2023 N24756-ИФ/09 5,4200</t>
  </si>
  <si>
    <t>40 477 644,60</t>
  </si>
  <si>
    <t xml:space="preserve">   Итого Поз. 156-157, 159 Индекс изменения сметной стоимости проектных работ на II квартал 2023 года к уровню цен по состоянию на 01.01.1995 по Письму Минстроя России от 02.05.2023 N24756-ИФ/09 41,4800</t>
  </si>
  <si>
    <t xml:space="preserve">«Благоустройство общественных зон и прилегающей территории туристической деревни у с. Калак, расположенных на территории всесезонного туристско-рекреационного комплекса «Мамисон», Республика Северная Осетия-Алания», Проектные работы стадии "Проектная документация" </t>
  </si>
  <si>
    <t>Проектная документация Этап 7. Благоустройство общественного пространства у зоны променада и пешеходной зоны подъездной дороги</t>
  </si>
  <si>
    <t>Проектная документация Этап 8. Экотропа к культовым зданиям</t>
  </si>
  <si>
    <t>Проектная документация Этап 9. Пожарное депо</t>
  </si>
  <si>
    <t xml:space="preserve">Стоимость создания эскизного проекта отдельных элементов среды.  Элементы городского дизайна_x000D_
Этап 1 (Фотозона ), 1(1 эксизный проект) </t>
  </si>
  <si>
    <t>(2432*18,6)*1,4*1,2*1,2</t>
  </si>
  <si>
    <t>91 194,16</t>
  </si>
  <si>
    <t>497 920,11</t>
  </si>
  <si>
    <t>(589*18,6)*1,2</t>
  </si>
  <si>
    <t>13 146,48</t>
  </si>
  <si>
    <t>104340,64*0,05</t>
  </si>
  <si>
    <t>5 217,03</t>
  </si>
  <si>
    <t xml:space="preserve">   Итого Поз. 2-4</t>
  </si>
  <si>
    <t>28 363,51</t>
  </si>
  <si>
    <t>154 864,76</t>
  </si>
  <si>
    <t>91194,16*0,125</t>
  </si>
  <si>
    <t>11 399,27</t>
  </si>
  <si>
    <t>102593,43*0,364</t>
  </si>
  <si>
    <t>37 344,01</t>
  </si>
  <si>
    <t>(102593,43*0,06)*2,5</t>
  </si>
  <si>
    <t>15 389,01</t>
  </si>
  <si>
    <t xml:space="preserve">   Итого Поз. 5-7</t>
  </si>
  <si>
    <t>64 132,29</t>
  </si>
  <si>
    <t>350 162,30</t>
  </si>
  <si>
    <t xml:space="preserve">   Итого Поз. 1-7</t>
  </si>
  <si>
    <t>183 689,96</t>
  </si>
  <si>
    <t>1 002 947,18</t>
  </si>
  <si>
    <t>(47,2*1,8)*1,25*1,4*1,2</t>
  </si>
  <si>
    <t>(8,49*1,8)*1,4*1,2</t>
  </si>
  <si>
    <t>(27,2*20)*1,3*1,4*1,2</t>
  </si>
  <si>
    <t>1 188,10</t>
  </si>
  <si>
    <t>(21,3*5)*1,4*1,2*1,3*0,6</t>
  </si>
  <si>
    <t>(6,9*25)*1,4*1,2*0,9</t>
  </si>
  <si>
    <t>(6,9*5)*1,4*1,2</t>
  </si>
  <si>
    <t>(37,7*9)*1,4*1,2</t>
  </si>
  <si>
    <t>(37,7*3)*1,4*1,2*0,9</t>
  </si>
  <si>
    <t>4 901,05</t>
  </si>
  <si>
    <t>304 796,30</t>
  </si>
  <si>
    <t>(23,4*1,8)*1,25</t>
  </si>
  <si>
    <t>2,41*1,8</t>
  </si>
  <si>
    <t>(2,8*20)*1,3</t>
  </si>
  <si>
    <t>(13,3*5)*1,3*0,6</t>
  </si>
  <si>
    <t>3470,9*0,2</t>
  </si>
  <si>
    <t>(1252,34*0,25)*1,5</t>
  </si>
  <si>
    <t>2 001,97</t>
  </si>
  <si>
    <t>124 502,51</t>
  </si>
  <si>
    <t>3,8*9</t>
  </si>
  <si>
    <t>2*9</t>
  </si>
  <si>
    <t>8,6*9</t>
  </si>
  <si>
    <t>13,7*9</t>
  </si>
  <si>
    <t>7,8*98</t>
  </si>
  <si>
    <t>19,7*12</t>
  </si>
  <si>
    <t>95,8*12</t>
  </si>
  <si>
    <t>1 149,60</t>
  </si>
  <si>
    <t>96,2*2</t>
  </si>
  <si>
    <t>3 470,90</t>
  </si>
  <si>
    <t>215 855,27</t>
  </si>
  <si>
    <t>4901,05*0,1375</t>
  </si>
  <si>
    <t>5574,94*0,364</t>
  </si>
  <si>
    <t>2 029,28</t>
  </si>
  <si>
    <t>(5574,94*0,06)*2,5</t>
  </si>
  <si>
    <t>3 539,41</t>
  </si>
  <si>
    <t>220 115,91</t>
  </si>
  <si>
    <t>13 913,33</t>
  </si>
  <si>
    <t>865 269,99</t>
  </si>
  <si>
    <t>СМЕТА №5-из   Инженерно-экологические изыскания</t>
  </si>
  <si>
    <t>от 14.06.2023 № 403</t>
  </si>
  <si>
    <t>от 15.06.2023 № ПРО/299</t>
  </si>
  <si>
    <t>от 15.06.2023 № 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</si>
</sst>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0.0000"/>
    <numFmt numFmtId="166" formatCode="0.0%"/>
    <numFmt numFmtId="167" formatCode="_-* #,##0_р_._-;\-* #,##0_р_._-;_-* &quot;-&quot;_р_._-;_-@_-"/>
    <numFmt numFmtId="168" formatCode="_-* #,##0.00_р_._-;\-* #,##0.00_р_._-;_-* &quot;-&quot;??_р_._-;_-@_-"/>
    <numFmt numFmtId="169" formatCode="0.000"/>
    <numFmt numFmtId="170" formatCode="#,##0.000"/>
    <numFmt numFmtId="171" formatCode="#,##0.0000000"/>
    <numFmt numFmtId="172" formatCode="#,##0.0000"/>
  </numFmts>
  <fonts count="4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i/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u/>
      <sz val="12"/>
      <color rgb="FFFF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0070C0"/>
      <name val="Calibri"/>
      <family val="2"/>
      <scheme val="minor"/>
    </font>
    <font>
      <i/>
      <sz val="12"/>
      <color rgb="FF0070C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5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13" fillId="0" borderId="0"/>
    <xf numFmtId="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5" fillId="0" borderId="0"/>
    <xf numFmtId="43" fontId="13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8" fillId="0" borderId="0"/>
    <xf numFmtId="0" fontId="13" fillId="0" borderId="0"/>
    <xf numFmtId="0" fontId="11" fillId="0" borderId="0">
      <alignment horizontal="center"/>
    </xf>
    <xf numFmtId="0" fontId="11" fillId="0" borderId="3">
      <alignment horizontal="center" wrapText="1"/>
    </xf>
    <xf numFmtId="0" fontId="11" fillId="0" borderId="0">
      <alignment horizontal="right" vertical="top" wrapText="1"/>
    </xf>
    <xf numFmtId="0" fontId="13" fillId="0" borderId="0"/>
    <xf numFmtId="9" fontId="10" fillId="0" borderId="0" applyFont="0" applyFill="0" applyBorder="0" applyAlignment="0" applyProtection="0"/>
    <xf numFmtId="0" fontId="8" fillId="0" borderId="0"/>
    <xf numFmtId="0" fontId="5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0" borderId="3" applyBorder="0" applyAlignment="0">
      <alignment horizontal="center" wrapText="1"/>
    </xf>
    <xf numFmtId="0" fontId="11" fillId="0" borderId="0">
      <alignment horizontal="left" vertical="top"/>
    </xf>
    <xf numFmtId="0" fontId="39" fillId="0" borderId="0">
      <alignment horizontal="center" vertical="center"/>
    </xf>
    <xf numFmtId="0" fontId="5" fillId="0" borderId="0"/>
    <xf numFmtId="0" fontId="40" fillId="0" borderId="0">
      <alignment horizontal="center" vertical="top"/>
    </xf>
    <xf numFmtId="0" fontId="41" fillId="0" borderId="0">
      <alignment horizontal="left" vertical="top"/>
    </xf>
    <xf numFmtId="0" fontId="40" fillId="0" borderId="0">
      <alignment horizontal="left" vertical="top"/>
    </xf>
    <xf numFmtId="0" fontId="40" fillId="0" borderId="0">
      <alignment horizontal="left" vertical="center"/>
    </xf>
    <xf numFmtId="0" fontId="41" fillId="0" borderId="0">
      <alignment horizontal="left" vertical="center"/>
    </xf>
    <xf numFmtId="0" fontId="40" fillId="0" borderId="3">
      <alignment horizontal="center" vertical="center"/>
    </xf>
    <xf numFmtId="0" fontId="40" fillId="0" borderId="3">
      <alignment horizontal="left" vertical="center"/>
    </xf>
    <xf numFmtId="0" fontId="40" fillId="0" borderId="13">
      <alignment horizontal="left" vertical="top"/>
    </xf>
    <xf numFmtId="0" fontId="13" fillId="0" borderId="0"/>
  </cellStyleXfs>
  <cellXfs count="59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Fill="1"/>
    <xf numFmtId="0" fontId="4" fillId="3" borderId="0" xfId="11" applyFont="1" applyFill="1"/>
    <xf numFmtId="0" fontId="11" fillId="3" borderId="0" xfId="11" applyFont="1" applyFill="1"/>
    <xf numFmtId="4" fontId="11" fillId="3" borderId="0" xfId="11" applyNumberFormat="1" applyFont="1" applyFill="1"/>
    <xf numFmtId="0" fontId="11" fillId="3" borderId="0" xfId="11" applyFont="1" applyFill="1" applyAlignment="1">
      <alignment vertical="center"/>
    </xf>
    <xf numFmtId="4" fontId="11" fillId="3" borderId="0" xfId="11" applyNumberFormat="1" applyFont="1" applyFill="1" applyAlignment="1">
      <alignment vertical="center"/>
    </xf>
    <xf numFmtId="0" fontId="4" fillId="3" borderId="10" xfId="11" applyFont="1" applyFill="1" applyBorder="1"/>
    <xf numFmtId="0" fontId="4" fillId="3" borderId="0" xfId="11" applyFont="1" applyFill="1" applyAlignment="1">
      <alignment vertical="center"/>
    </xf>
    <xf numFmtId="0" fontId="17" fillId="3" borderId="10" xfId="11" applyFont="1" applyFill="1" applyBorder="1" applyAlignment="1">
      <alignment horizontal="right"/>
    </xf>
    <xf numFmtId="49" fontId="17" fillId="3" borderId="3" xfId="11" applyNumberFormat="1" applyFont="1" applyFill="1" applyBorder="1" applyAlignment="1">
      <alignment horizontal="center" vertical="center" wrapText="1"/>
    </xf>
    <xf numFmtId="0" fontId="17" fillId="3" borderId="3" xfId="11" applyFont="1" applyFill="1" applyBorder="1" applyAlignment="1">
      <alignment horizontal="center" vertical="center" wrapText="1"/>
    </xf>
    <xf numFmtId="49" fontId="4" fillId="3" borderId="3" xfId="11" applyNumberFormat="1" applyFont="1" applyFill="1" applyBorder="1" applyAlignment="1">
      <alignment horizontal="center" vertical="center" wrapText="1"/>
    </xf>
    <xf numFmtId="0" fontId="4" fillId="0" borderId="3" xfId="12" applyFont="1" applyBorder="1" applyAlignment="1">
      <alignment vertical="center"/>
    </xf>
    <xf numFmtId="0" fontId="4" fillId="3" borderId="3" xfId="11" applyFont="1" applyFill="1" applyBorder="1" applyAlignment="1">
      <alignment horizontal="center" vertical="center" wrapText="1"/>
    </xf>
    <xf numFmtId="3" fontId="4" fillId="3" borderId="3" xfId="11" applyNumberFormat="1" applyFont="1" applyFill="1" applyBorder="1" applyAlignment="1">
      <alignment horizontal="center" vertical="center" wrapText="1"/>
    </xf>
    <xf numFmtId="4" fontId="18" fillId="3" borderId="0" xfId="11" applyNumberFormat="1" applyFont="1" applyFill="1"/>
    <xf numFmtId="3" fontId="17" fillId="3" borderId="3" xfId="11" applyNumberFormat="1" applyFont="1" applyFill="1" applyBorder="1" applyAlignment="1">
      <alignment horizontal="center" vertical="center" wrapText="1"/>
    </xf>
    <xf numFmtId="0" fontId="4" fillId="3" borderId="8" xfId="11" applyNumberFormat="1" applyFont="1" applyFill="1" applyBorder="1" applyAlignment="1">
      <alignment horizontal="left" vertical="center" wrapText="1"/>
    </xf>
    <xf numFmtId="4" fontId="19" fillId="3" borderId="3" xfId="11" applyNumberFormat="1" applyFont="1" applyFill="1" applyBorder="1" applyAlignment="1">
      <alignment horizontal="center" vertical="center" wrapText="1"/>
    </xf>
    <xf numFmtId="49" fontId="4" fillId="3" borderId="8" xfId="11" applyNumberFormat="1" applyFont="1" applyFill="1" applyBorder="1" applyAlignment="1">
      <alignment horizontal="left" vertical="center" wrapText="1"/>
    </xf>
    <xf numFmtId="3" fontId="4" fillId="3" borderId="3" xfId="11" applyNumberFormat="1" applyFont="1" applyFill="1" applyBorder="1" applyAlignment="1">
      <alignment horizontal="right" vertical="center" wrapText="1"/>
    </xf>
    <xf numFmtId="49" fontId="17" fillId="3" borderId="0" xfId="11" applyNumberFormat="1" applyFont="1" applyFill="1" applyBorder="1" applyAlignment="1">
      <alignment horizontal="right" vertical="center" wrapText="1"/>
    </xf>
    <xf numFmtId="10" fontId="11" fillId="3" borderId="0" xfId="1" applyNumberFormat="1" applyFont="1" applyFill="1"/>
    <xf numFmtId="3" fontId="17" fillId="0" borderId="0" xfId="11" applyNumberFormat="1" applyFont="1" applyFill="1" applyBorder="1" applyAlignment="1">
      <alignment horizontal="right" vertical="center" wrapText="1"/>
    </xf>
    <xf numFmtId="49" fontId="12" fillId="3" borderId="0" xfId="11" applyNumberFormat="1" applyFont="1" applyFill="1" applyBorder="1" applyAlignment="1">
      <alignment horizontal="right" vertical="center" wrapText="1"/>
    </xf>
    <xf numFmtId="3" fontId="12" fillId="0" borderId="0" xfId="11" applyNumberFormat="1" applyFont="1" applyFill="1" applyBorder="1" applyAlignment="1">
      <alignment horizontal="right" vertical="center" wrapText="1"/>
    </xf>
    <xf numFmtId="0" fontId="20" fillId="0" borderId="0" xfId="12" applyFont="1" applyAlignment="1">
      <alignment vertical="center"/>
    </xf>
    <xf numFmtId="0" fontId="12" fillId="0" borderId="0" xfId="12" applyFont="1" applyAlignment="1">
      <alignment vertical="center"/>
    </xf>
    <xf numFmtId="0" fontId="12" fillId="0" borderId="0" xfId="12" applyFont="1"/>
    <xf numFmtId="0" fontId="9" fillId="0" borderId="3" xfId="12" applyFont="1" applyBorder="1" applyAlignment="1">
      <alignment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/>
    </xf>
    <xf numFmtId="170" fontId="9" fillId="0" borderId="3" xfId="12" applyNumberFormat="1" applyFont="1" applyBorder="1" applyAlignment="1">
      <alignment horizontal="center"/>
    </xf>
    <xf numFmtId="0" fontId="9" fillId="3" borderId="3" xfId="12" applyFont="1" applyFill="1" applyBorder="1" applyAlignment="1">
      <alignment vertical="center"/>
    </xf>
    <xf numFmtId="0" fontId="9" fillId="3" borderId="3" xfId="12" applyFont="1" applyFill="1" applyBorder="1" applyAlignment="1">
      <alignment horizontal="center" vertical="center"/>
    </xf>
    <xf numFmtId="0" fontId="13" fillId="0" borderId="3" xfId="12" applyBorder="1" applyAlignment="1">
      <alignment horizontal="center" vertical="center" wrapText="1"/>
    </xf>
    <xf numFmtId="170" fontId="13" fillId="0" borderId="3" xfId="12" applyNumberFormat="1" applyBorder="1" applyAlignment="1">
      <alignment horizontal="center"/>
    </xf>
    <xf numFmtId="170" fontId="9" fillId="3" borderId="3" xfId="12" applyNumberFormat="1" applyFont="1" applyFill="1" applyBorder="1" applyAlignment="1">
      <alignment horizontal="center" vertical="center"/>
    </xf>
    <xf numFmtId="169" fontId="9" fillId="3" borderId="3" xfId="12" applyNumberFormat="1" applyFont="1" applyFill="1" applyBorder="1" applyAlignment="1">
      <alignment horizontal="center" vertical="center"/>
    </xf>
    <xf numFmtId="0" fontId="9" fillId="0" borderId="3" xfId="12" applyFont="1" applyBorder="1"/>
    <xf numFmtId="0" fontId="12" fillId="0" borderId="3" xfId="12" applyFont="1" applyBorder="1" applyAlignment="1">
      <alignment horizontal="center"/>
    </xf>
    <xf numFmtId="3" fontId="9" fillId="0" borderId="3" xfId="12" applyNumberFormat="1" applyFont="1" applyBorder="1" applyAlignment="1">
      <alignment horizontal="center"/>
    </xf>
    <xf numFmtId="0" fontId="18" fillId="0" borderId="3" xfId="12" applyFont="1" applyBorder="1" applyAlignment="1">
      <alignment vertical="center" wrapText="1"/>
    </xf>
    <xf numFmtId="3" fontId="18" fillId="0" borderId="3" xfId="12" applyNumberFormat="1" applyFont="1" applyBorder="1" applyAlignment="1">
      <alignment horizontal="center"/>
    </xf>
    <xf numFmtId="0" fontId="9" fillId="0" borderId="0" xfId="12" applyFont="1"/>
    <xf numFmtId="0" fontId="18" fillId="0" borderId="3" xfId="12" applyFont="1" applyFill="1" applyBorder="1" applyAlignment="1">
      <alignment horizontal="right"/>
    </xf>
    <xf numFmtId="4" fontId="18" fillId="0" borderId="3" xfId="12" applyNumberFormat="1" applyFont="1" applyBorder="1" applyAlignment="1">
      <alignment horizontal="center"/>
    </xf>
    <xf numFmtId="0" fontId="13" fillId="0" borderId="0" xfId="12"/>
    <xf numFmtId="0" fontId="21" fillId="0" borderId="0" xfId="12" applyFont="1" applyFill="1" applyBorder="1" applyAlignment="1">
      <alignment horizontal="right"/>
    </xf>
    <xf numFmtId="4" fontId="21" fillId="0" borderId="0" xfId="12" applyNumberFormat="1" applyFont="1" applyBorder="1" applyAlignment="1">
      <alignment horizontal="center"/>
    </xf>
    <xf numFmtId="0" fontId="22" fillId="0" borderId="0" xfId="12" applyFont="1" applyAlignment="1">
      <alignment vertical="center"/>
    </xf>
    <xf numFmtId="0" fontId="13" fillId="0" borderId="0" xfId="16"/>
    <xf numFmtId="0" fontId="24" fillId="0" borderId="0" xfId="16" applyFont="1" applyBorder="1"/>
    <xf numFmtId="4" fontId="24" fillId="0" borderId="0" xfId="16" applyNumberFormat="1" applyFont="1" applyBorder="1" applyAlignment="1">
      <alignment horizontal="right"/>
    </xf>
    <xf numFmtId="0" fontId="24" fillId="0" borderId="0" xfId="16" applyFont="1"/>
    <xf numFmtId="4" fontId="24" fillId="0" borderId="0" xfId="16" applyNumberFormat="1" applyFont="1" applyAlignment="1">
      <alignment horizontal="right"/>
    </xf>
    <xf numFmtId="0" fontId="8" fillId="0" borderId="0" xfId="11"/>
    <xf numFmtId="0" fontId="4" fillId="0" borderId="0" xfId="11" applyFont="1"/>
    <xf numFmtId="0" fontId="17" fillId="0" borderId="0" xfId="11" applyFont="1"/>
    <xf numFmtId="4" fontId="17" fillId="0" borderId="0" xfId="11" applyNumberFormat="1" applyFont="1" applyAlignment="1">
      <alignment vertical="center" wrapText="1"/>
    </xf>
    <xf numFmtId="49" fontId="4" fillId="0" borderId="0" xfId="11" applyNumberFormat="1" applyFont="1"/>
    <xf numFmtId="49" fontId="3" fillId="0" borderId="0" xfId="11" applyNumberFormat="1" applyFont="1"/>
    <xf numFmtId="0" fontId="28" fillId="0" borderId="0" xfId="11" applyFont="1" applyBorder="1" applyAlignment="1"/>
    <xf numFmtId="0" fontId="1" fillId="0" borderId="0" xfId="16" applyFont="1" applyAlignment="1">
      <alignment vertical="center"/>
    </xf>
    <xf numFmtId="164" fontId="17" fillId="0" borderId="0" xfId="16" applyNumberFormat="1" applyFont="1" applyAlignment="1">
      <alignment horizontal="center" vertical="center"/>
    </xf>
    <xf numFmtId="0" fontId="17" fillId="0" borderId="0" xfId="16" applyFont="1" applyAlignment="1">
      <alignment vertical="center"/>
    </xf>
    <xf numFmtId="14" fontId="17" fillId="0" borderId="0" xfId="16" applyNumberFormat="1" applyFont="1" applyBorder="1" applyAlignment="1">
      <alignment horizontal="center" vertical="center" wrapText="1"/>
    </xf>
    <xf numFmtId="0" fontId="2" fillId="0" borderId="0" xfId="16" applyFont="1"/>
    <xf numFmtId="0" fontId="2" fillId="5" borderId="3" xfId="16" applyFont="1" applyFill="1" applyBorder="1" applyAlignment="1">
      <alignment horizontal="center" vertical="center" wrapText="1"/>
    </xf>
    <xf numFmtId="1" fontId="13" fillId="0" borderId="0" xfId="16" applyNumberFormat="1" applyAlignment="1">
      <alignment horizontal="center"/>
    </xf>
    <xf numFmtId="0" fontId="2" fillId="3" borderId="3" xfId="16" applyFont="1" applyFill="1" applyBorder="1" applyAlignment="1">
      <alignment horizontal="center" vertical="center" wrapText="1"/>
    </xf>
    <xf numFmtId="0" fontId="2" fillId="3" borderId="3" xfId="16" applyFont="1" applyFill="1" applyBorder="1" applyAlignment="1">
      <alignment horizontal="left" vertical="center" wrapText="1"/>
    </xf>
    <xf numFmtId="4" fontId="2" fillId="3" borderId="3" xfId="16" applyNumberFormat="1" applyFont="1" applyFill="1" applyBorder="1" applyAlignment="1">
      <alignment horizontal="center" vertical="center" wrapText="1"/>
    </xf>
    <xf numFmtId="2" fontId="13" fillId="0" borderId="0" xfId="16" applyNumberFormat="1"/>
    <xf numFmtId="4" fontId="13" fillId="0" borderId="0" xfId="16" applyNumberFormat="1"/>
    <xf numFmtId="0" fontId="13" fillId="0" borderId="0" xfId="16" applyBorder="1"/>
    <xf numFmtId="0" fontId="1" fillId="5" borderId="3" xfId="16" applyFont="1" applyFill="1" applyBorder="1" applyAlignment="1">
      <alignment vertical="center" wrapText="1"/>
    </xf>
    <xf numFmtId="4" fontId="1" fillId="5" borderId="3" xfId="16" applyNumberFormat="1" applyFont="1" applyFill="1" applyBorder="1" applyAlignment="1">
      <alignment horizontal="center" vertical="center" wrapText="1"/>
    </xf>
    <xf numFmtId="0" fontId="2" fillId="0" borderId="3" xfId="16" applyFont="1" applyBorder="1" applyAlignment="1">
      <alignment vertical="center" wrapText="1"/>
    </xf>
    <xf numFmtId="0" fontId="2" fillId="0" borderId="3" xfId="16" applyFont="1" applyBorder="1" applyAlignment="1">
      <alignment horizontal="justify" vertical="center" wrapText="1"/>
    </xf>
    <xf numFmtId="4" fontId="2" fillId="0" borderId="3" xfId="16" applyNumberFormat="1" applyFont="1" applyBorder="1" applyAlignment="1">
      <alignment horizontal="center" vertical="center" wrapText="1"/>
    </xf>
    <xf numFmtId="0" fontId="3" fillId="0" borderId="0" xfId="16" applyFont="1"/>
    <xf numFmtId="4" fontId="9" fillId="3" borderId="0" xfId="16" applyNumberFormat="1" applyFont="1" applyFill="1" applyBorder="1" applyAlignment="1">
      <alignment horizontal="center" vertical="center" wrapText="1"/>
    </xf>
    <xf numFmtId="4" fontId="4" fillId="0" borderId="3" xfId="11" applyNumberFormat="1" applyFont="1" applyBorder="1" applyAlignment="1">
      <alignment horizontal="center"/>
    </xf>
    <xf numFmtId="0" fontId="4" fillId="0" borderId="0" xfId="16" applyFont="1" applyAlignment="1">
      <alignment vertical="center"/>
    </xf>
    <xf numFmtId="0" fontId="4" fillId="0" borderId="0" xfId="16" applyFont="1"/>
    <xf numFmtId="0" fontId="4" fillId="0" borderId="0" xfId="16" applyFont="1" applyFill="1"/>
    <xf numFmtId="0" fontId="4" fillId="0" borderId="0" xfId="16" applyFont="1" applyAlignment="1">
      <alignment horizontal="center" vertical="center"/>
    </xf>
    <xf numFmtId="0" fontId="4" fillId="0" borderId="0" xfId="16" applyFont="1" applyAlignment="1">
      <alignment horizontal="center"/>
    </xf>
    <xf numFmtId="0" fontId="4" fillId="6" borderId="6" xfId="16" applyFont="1" applyFill="1" applyBorder="1" applyAlignment="1">
      <alignment horizontal="center" vertical="center" wrapText="1"/>
    </xf>
    <xf numFmtId="9" fontId="17" fillId="6" borderId="5" xfId="16" applyNumberFormat="1" applyFont="1" applyFill="1" applyBorder="1" applyAlignment="1">
      <alignment horizontal="center" vertical="center" wrapText="1"/>
    </xf>
    <xf numFmtId="0" fontId="2" fillId="6" borderId="3" xfId="16" applyFont="1" applyFill="1" applyBorder="1" applyAlignment="1">
      <alignment horizontal="center"/>
    </xf>
    <xf numFmtId="1" fontId="2" fillId="6" borderId="3" xfId="16" applyNumberFormat="1" applyFont="1" applyFill="1" applyBorder="1" applyAlignment="1">
      <alignment horizontal="center"/>
    </xf>
    <xf numFmtId="0" fontId="4" fillId="6" borderId="3" xfId="16" applyFont="1" applyFill="1" applyBorder="1" applyAlignment="1">
      <alignment horizontal="center"/>
    </xf>
    <xf numFmtId="0" fontId="4" fillId="0" borderId="3" xfId="16" applyFont="1" applyBorder="1" applyAlignment="1">
      <alignment wrapText="1"/>
    </xf>
    <xf numFmtId="3" fontId="2" fillId="0" borderId="3" xfId="16" applyNumberFormat="1" applyFont="1" applyBorder="1" applyAlignment="1">
      <alignment horizontal="center" vertical="center"/>
    </xf>
    <xf numFmtId="170" fontId="2" fillId="0" borderId="3" xfId="16" applyNumberFormat="1" applyFont="1" applyBorder="1" applyAlignment="1">
      <alignment horizontal="center" vertical="center"/>
    </xf>
    <xf numFmtId="3" fontId="4" fillId="0" borderId="3" xfId="16" applyNumberFormat="1" applyFont="1" applyBorder="1" applyAlignment="1">
      <alignment horizontal="center" vertical="center"/>
    </xf>
    <xf numFmtId="0" fontId="4" fillId="0" borderId="3" xfId="16" applyFont="1" applyBorder="1"/>
    <xf numFmtId="170" fontId="4" fillId="0" borderId="3" xfId="16" applyNumberFormat="1" applyFont="1" applyBorder="1" applyAlignment="1">
      <alignment horizontal="center" vertical="center"/>
    </xf>
    <xf numFmtId="4" fontId="2" fillId="0" borderId="3" xfId="16" applyNumberFormat="1" applyFont="1" applyBorder="1" applyAlignment="1">
      <alignment horizontal="center" vertical="center"/>
    </xf>
    <xf numFmtId="4" fontId="4" fillId="0" borderId="3" xfId="16" applyNumberFormat="1" applyFont="1" applyBorder="1" applyAlignment="1">
      <alignment horizontal="center"/>
    </xf>
    <xf numFmtId="0" fontId="4" fillId="0" borderId="0" xfId="16" applyFont="1" applyBorder="1"/>
    <xf numFmtId="4" fontId="2" fillId="0" borderId="0" xfId="16" applyNumberFormat="1" applyFont="1" applyBorder="1" applyAlignment="1">
      <alignment horizontal="center" vertical="center"/>
    </xf>
    <xf numFmtId="169" fontId="4" fillId="0" borderId="0" xfId="16" applyNumberFormat="1" applyFont="1" applyAlignment="1">
      <alignment horizontal="center" vertical="top"/>
    </xf>
    <xf numFmtId="0" fontId="3" fillId="0" borderId="0" xfId="16" applyFont="1" applyAlignment="1">
      <alignment horizontal="left" wrapText="1"/>
    </xf>
    <xf numFmtId="14" fontId="30" fillId="0" borderId="3" xfId="16" applyNumberFormat="1" applyFont="1" applyFill="1" applyBorder="1"/>
    <xf numFmtId="164" fontId="30" fillId="0" borderId="3" xfId="16" applyNumberFormat="1" applyFont="1" applyFill="1" applyBorder="1"/>
    <xf numFmtId="14" fontId="31" fillId="0" borderId="3" xfId="16" applyNumberFormat="1" applyFont="1" applyFill="1" applyBorder="1"/>
    <xf numFmtId="2" fontId="30" fillId="0" borderId="3" xfId="16" applyNumberFormat="1" applyFont="1" applyBorder="1"/>
    <xf numFmtId="166" fontId="30" fillId="0" borderId="3" xfId="17" applyNumberFormat="1" applyFont="1" applyBorder="1"/>
    <xf numFmtId="10" fontId="4" fillId="2" borderId="7" xfId="16" applyNumberFormat="1" applyFont="1" applyFill="1" applyBorder="1" applyAlignment="1">
      <alignment vertical="center"/>
    </xf>
    <xf numFmtId="0" fontId="4" fillId="2" borderId="2" xfId="16" applyFont="1" applyFill="1" applyBorder="1" applyAlignment="1">
      <alignment vertical="center"/>
    </xf>
    <xf numFmtId="10" fontId="30" fillId="0" borderId="3" xfId="16" applyNumberFormat="1" applyFont="1" applyBorder="1"/>
    <xf numFmtId="0" fontId="4" fillId="2" borderId="3" xfId="16" applyFont="1" applyFill="1" applyBorder="1" applyAlignment="1">
      <alignment vertical="center"/>
    </xf>
    <xf numFmtId="0" fontId="4" fillId="0" borderId="0" xfId="16" applyFont="1" applyAlignment="1">
      <alignment horizontal="left" vertical="top" wrapText="1"/>
    </xf>
    <xf numFmtId="10" fontId="13" fillId="0" borderId="0" xfId="1" applyNumberFormat="1" applyFont="1"/>
    <xf numFmtId="0" fontId="2" fillId="0" borderId="0" xfId="0" applyFont="1" applyAlignment="1">
      <alignment vertical="center" wrapText="1"/>
    </xf>
    <xf numFmtId="0" fontId="32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 wrapText="1"/>
    </xf>
    <xf numFmtId="49" fontId="32" fillId="0" borderId="17" xfId="0" applyNumberFormat="1" applyFont="1" applyBorder="1" applyAlignment="1">
      <alignment horizontal="center" vertical="center" wrapText="1"/>
    </xf>
    <xf numFmtId="49" fontId="33" fillId="0" borderId="17" xfId="0" applyNumberFormat="1" applyFont="1" applyBorder="1" applyAlignment="1">
      <alignment horizontal="center" vertical="center" wrapText="1"/>
    </xf>
    <xf numFmtId="4" fontId="13" fillId="0" borderId="0" xfId="16" applyNumberFormat="1" applyAlignment="1">
      <alignment wrapText="1"/>
    </xf>
    <xf numFmtId="4" fontId="0" fillId="0" borderId="0" xfId="0" applyNumberFormat="1" applyFill="1"/>
    <xf numFmtId="4" fontId="3" fillId="0" borderId="3" xfId="16" applyNumberFormat="1" applyFont="1" applyBorder="1" applyAlignment="1">
      <alignment horizontal="center"/>
    </xf>
    <xf numFmtId="0" fontId="31" fillId="0" borderId="0" xfId="16" applyFont="1"/>
    <xf numFmtId="0" fontId="3" fillId="6" borderId="3" xfId="16" applyFont="1" applyFill="1" applyBorder="1" applyAlignment="1">
      <alignment horizontal="center"/>
    </xf>
    <xf numFmtId="0" fontId="34" fillId="5" borderId="3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5" borderId="3" xfId="13" applyFont="1" applyFill="1" applyBorder="1" applyAlignment="1">
      <alignment horizontal="center" vertical="center" wrapText="1"/>
    </xf>
    <xf numFmtId="0" fontId="8" fillId="5" borderId="6" xfId="22" applyFill="1" applyBorder="1">
      <alignment horizontal="center" wrapText="1"/>
    </xf>
    <xf numFmtId="0" fontId="8" fillId="5" borderId="11" xfId="22" applyFill="1" applyBorder="1" applyAlignment="1">
      <alignment horizontal="center" wrapText="1"/>
    </xf>
    <xf numFmtId="0" fontId="10" fillId="5" borderId="6" xfId="0" applyFont="1" applyFill="1" applyBorder="1" applyAlignment="1">
      <alignment vertical="top" wrapText="1"/>
    </xf>
    <xf numFmtId="4" fontId="7" fillId="5" borderId="6" xfId="0" applyNumberFormat="1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vertical="top" wrapText="1"/>
    </xf>
    <xf numFmtId="4" fontId="7" fillId="5" borderId="3" xfId="0" applyNumberFormat="1" applyFont="1" applyFill="1" applyBorder="1" applyAlignment="1">
      <alignment horizontal="right" vertical="top" wrapText="1"/>
    </xf>
    <xf numFmtId="4" fontId="4" fillId="3" borderId="3" xfId="11" applyNumberFormat="1" applyFont="1" applyFill="1" applyBorder="1" applyAlignment="1">
      <alignment horizontal="center" vertical="center" wrapText="1"/>
    </xf>
    <xf numFmtId="4" fontId="4" fillId="3" borderId="3" xfId="11" applyNumberFormat="1" applyFont="1" applyFill="1" applyBorder="1" applyAlignment="1">
      <alignment horizontal="center" vertical="center"/>
    </xf>
    <xf numFmtId="4" fontId="17" fillId="3" borderId="3" xfId="11" applyNumberFormat="1" applyFont="1" applyFill="1" applyBorder="1" applyAlignment="1">
      <alignment horizontal="center" vertical="center" wrapText="1"/>
    </xf>
    <xf numFmtId="0" fontId="18" fillId="3" borderId="0" xfId="11" applyFont="1" applyFill="1"/>
    <xf numFmtId="4" fontId="17" fillId="0" borderId="0" xfId="11" applyNumberFormat="1" applyFont="1" applyFill="1" applyBorder="1" applyAlignment="1">
      <alignment horizontal="center" vertical="center" wrapText="1"/>
    </xf>
    <xf numFmtId="0" fontId="4" fillId="5" borderId="3" xfId="16" applyFont="1" applyFill="1" applyBorder="1"/>
    <xf numFmtId="4" fontId="2" fillId="5" borderId="3" xfId="16" applyNumberFormat="1" applyFont="1" applyFill="1" applyBorder="1" applyAlignment="1">
      <alignment horizontal="center" vertical="center"/>
    </xf>
    <xf numFmtId="170" fontId="2" fillId="5" borderId="3" xfId="16" applyNumberFormat="1" applyFont="1" applyFill="1" applyBorder="1" applyAlignment="1">
      <alignment horizontal="center" vertical="center"/>
    </xf>
    <xf numFmtId="171" fontId="2" fillId="5" borderId="3" xfId="16" applyNumberFormat="1" applyFont="1" applyFill="1" applyBorder="1" applyAlignment="1">
      <alignment horizontal="center" vertical="center"/>
    </xf>
    <xf numFmtId="4" fontId="4" fillId="5" borderId="3" xfId="16" applyNumberFormat="1" applyFont="1" applyFill="1" applyBorder="1" applyAlignment="1">
      <alignment horizontal="center" vertical="center"/>
    </xf>
    <xf numFmtId="170" fontId="4" fillId="5" borderId="3" xfId="16" applyNumberFormat="1" applyFont="1" applyFill="1" applyBorder="1" applyAlignment="1">
      <alignment horizontal="center" vertical="center"/>
    </xf>
    <xf numFmtId="171" fontId="4" fillId="5" borderId="3" xfId="16" applyNumberFormat="1" applyFont="1" applyFill="1" applyBorder="1" applyAlignment="1">
      <alignment horizontal="center" vertical="center"/>
    </xf>
    <xf numFmtId="165" fontId="30" fillId="0" borderId="3" xfId="16" applyNumberFormat="1" applyFont="1" applyBorder="1"/>
    <xf numFmtId="165" fontId="13" fillId="0" borderId="3" xfId="16" applyNumberFormat="1" applyBorder="1"/>
    <xf numFmtId="165" fontId="13" fillId="0" borderId="3" xfId="16" applyNumberFormat="1" applyFill="1" applyBorder="1"/>
    <xf numFmtId="172" fontId="2" fillId="0" borderId="3" xfId="16" applyNumberFormat="1" applyFont="1" applyBorder="1" applyAlignment="1">
      <alignment horizontal="center" vertical="center"/>
    </xf>
    <xf numFmtId="165" fontId="13" fillId="4" borderId="3" xfId="16" applyNumberFormat="1" applyFill="1" applyBorder="1"/>
    <xf numFmtId="4" fontId="4" fillId="3" borderId="3" xfId="16" applyNumberFormat="1" applyFont="1" applyFill="1" applyBorder="1" applyAlignment="1">
      <alignment horizontal="center" vertical="center" wrapText="1"/>
    </xf>
    <xf numFmtId="4" fontId="2" fillId="0" borderId="0" xfId="16" applyNumberFormat="1" applyFont="1"/>
    <xf numFmtId="0" fontId="2" fillId="0" borderId="3" xfId="16" applyFont="1" applyBorder="1"/>
    <xf numFmtId="0" fontId="4" fillId="0" borderId="3" xfId="11" applyFont="1" applyBorder="1"/>
    <xf numFmtId="49" fontId="4" fillId="0" borderId="0" xfId="16" applyNumberFormat="1" applyFont="1" applyFill="1" applyBorder="1" applyAlignment="1">
      <alignment horizontal="left" indent="3"/>
    </xf>
    <xf numFmtId="49" fontId="13" fillId="0" borderId="0" xfId="16" applyNumberFormat="1"/>
    <xf numFmtId="49" fontId="29" fillId="0" borderId="0" xfId="11" applyNumberFormat="1" applyFont="1" applyBorder="1" applyAlignment="1"/>
    <xf numFmtId="0" fontId="2" fillId="0" borderId="0" xfId="25" applyFont="1" applyFill="1" applyAlignment="1">
      <alignment horizontal="center"/>
    </xf>
    <xf numFmtId="0" fontId="2" fillId="0" borderId="0" xfId="25" applyFont="1" applyFill="1"/>
    <xf numFmtId="0" fontId="2" fillId="0" borderId="0" xfId="25" applyFont="1" applyFill="1" applyAlignment="1">
      <alignment wrapText="1"/>
    </xf>
    <xf numFmtId="4" fontId="2" fillId="0" borderId="0" xfId="25" applyNumberFormat="1" applyFont="1" applyFill="1"/>
    <xf numFmtId="0" fontId="2" fillId="0" borderId="3" xfId="31" quotePrefix="1" applyFont="1" applyFill="1" applyBorder="1" applyAlignment="1">
      <alignment horizontal="center" vertical="center" wrapText="1"/>
    </xf>
    <xf numFmtId="4" fontId="2" fillId="0" borderId="3" xfId="31" quotePrefix="1" applyNumberFormat="1" applyFont="1" applyFill="1" applyBorder="1" applyAlignment="1">
      <alignment horizontal="center" vertical="center" wrapText="1"/>
    </xf>
    <xf numFmtId="0" fontId="2" fillId="0" borderId="3" xfId="32" quotePrefix="1" applyFont="1" applyFill="1" applyBorder="1" applyAlignment="1">
      <alignment horizontal="left" vertical="center" wrapText="1"/>
    </xf>
    <xf numFmtId="0" fontId="2" fillId="0" borderId="3" xfId="32" quotePrefix="1" applyFont="1" applyFill="1" applyBorder="1" applyAlignment="1">
      <alignment horizontal="left" vertical="top" wrapText="1"/>
    </xf>
    <xf numFmtId="4" fontId="2" fillId="0" borderId="3" xfId="28" quotePrefix="1" applyNumberFormat="1" applyFont="1" applyFill="1" applyBorder="1" applyAlignment="1">
      <alignment horizontal="center" vertical="center" wrapText="1"/>
    </xf>
    <xf numFmtId="168" fontId="2" fillId="0" borderId="3" xfId="28" quotePrefix="1" applyNumberFormat="1" applyFont="1" applyFill="1" applyBorder="1" applyAlignment="1">
      <alignment horizontal="center" vertical="center" wrapText="1"/>
    </xf>
    <xf numFmtId="0" fontId="2" fillId="0" borderId="3" xfId="25" applyFont="1" applyFill="1" applyBorder="1" applyAlignment="1">
      <alignment wrapText="1"/>
    </xf>
    <xf numFmtId="2" fontId="2" fillId="0" borderId="3" xfId="28" quotePrefix="1" applyNumberFormat="1" applyFont="1" applyFill="1" applyBorder="1" applyAlignment="1">
      <alignment horizontal="center" vertical="center" wrapText="1"/>
    </xf>
    <xf numFmtId="0" fontId="2" fillId="0" borderId="3" xfId="28" quotePrefix="1" applyFont="1" applyFill="1" applyBorder="1" applyAlignment="1">
      <alignment horizontal="center" vertical="center" wrapText="1"/>
    </xf>
    <xf numFmtId="0" fontId="2" fillId="0" borderId="3" xfId="28" quotePrefix="1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3" xfId="32" quotePrefix="1" applyFont="1" applyFill="1" applyBorder="1" applyAlignment="1">
      <alignment horizontal="left" vertical="center" wrapText="1"/>
    </xf>
    <xf numFmtId="4" fontId="4" fillId="5" borderId="3" xfId="28" quotePrefix="1" applyNumberFormat="1" applyFont="1" applyFill="1" applyBorder="1" applyAlignment="1">
      <alignment horizontal="center" vertical="center" wrapText="1"/>
    </xf>
    <xf numFmtId="168" fontId="4" fillId="5" borderId="3" xfId="28" quotePrefix="1" applyNumberFormat="1" applyFont="1" applyFill="1" applyBorder="1" applyAlignment="1">
      <alignment horizontal="center" vertical="center" wrapText="1"/>
    </xf>
    <xf numFmtId="0" fontId="4" fillId="5" borderId="3" xfId="25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8" applyNumberFormat="1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quotePrefix="1" applyFont="1" applyFill="1" applyBorder="1" applyAlignment="1">
      <alignment vertical="center" wrapText="1"/>
    </xf>
    <xf numFmtId="0" fontId="4" fillId="0" borderId="3" xfId="32" quotePrefix="1" applyFont="1" applyFill="1" applyBorder="1" applyAlignment="1">
      <alignment horizontal="left" vertical="center" wrapText="1"/>
    </xf>
    <xf numFmtId="10" fontId="4" fillId="0" borderId="3" xfId="1" quotePrefix="1" applyNumberFormat="1" applyFont="1" applyFill="1" applyBorder="1" applyAlignment="1">
      <alignment horizontal="center" vertical="center" wrapText="1"/>
    </xf>
    <xf numFmtId="0" fontId="4" fillId="0" borderId="3" xfId="28" quotePrefix="1" applyFont="1" applyFill="1" applyBorder="1" applyAlignment="1">
      <alignment horizontal="left" vertical="center" wrapText="1"/>
    </xf>
    <xf numFmtId="0" fontId="4" fillId="0" borderId="3" xfId="25" applyFont="1" applyFill="1" applyBorder="1" applyAlignment="1">
      <alignment vertical="center" wrapText="1"/>
    </xf>
    <xf numFmtId="0" fontId="4" fillId="0" borderId="3" xfId="25" applyFont="1" applyFill="1" applyBorder="1" applyAlignment="1">
      <alignment horizontal="center" wrapText="1"/>
    </xf>
    <xf numFmtId="4" fontId="4" fillId="0" borderId="3" xfId="25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32" quotePrefix="1" applyFont="1" applyFill="1" applyBorder="1" applyAlignment="1">
      <alignment horizontal="left" vertical="top" wrapText="1"/>
    </xf>
    <xf numFmtId="0" fontId="4" fillId="0" borderId="3" xfId="28" quotePrefix="1" applyFont="1" applyFill="1" applyBorder="1" applyAlignment="1">
      <alignment horizontal="center" vertical="top" wrapText="1"/>
    </xf>
    <xf numFmtId="0" fontId="4" fillId="0" borderId="3" xfId="28" quotePrefix="1" applyFont="1" applyFill="1" applyBorder="1" applyAlignment="1">
      <alignment horizontal="left" vertical="top" wrapText="1"/>
    </xf>
    <xf numFmtId="0" fontId="4" fillId="0" borderId="3" xfId="25" applyFont="1" applyFill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8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42" fillId="0" borderId="3" xfId="0" applyFont="1" applyBorder="1" applyAlignment="1">
      <alignment horizontal="center" vertical="center" wrapText="1"/>
    </xf>
    <xf numFmtId="4" fontId="14" fillId="0" borderId="0" xfId="0" applyNumberFormat="1" applyFont="1" applyFill="1"/>
    <xf numFmtId="0" fontId="42" fillId="7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4" fillId="6" borderId="3" xfId="0" applyFont="1" applyFill="1" applyBorder="1" applyAlignment="1">
      <alignment horizontal="center" vertical="center" wrapText="1"/>
    </xf>
    <xf numFmtId="0" fontId="34" fillId="6" borderId="7" xfId="0" applyFont="1" applyFill="1" applyBorder="1" applyAlignment="1">
      <alignment horizontal="center" vertical="center" wrapText="1"/>
    </xf>
    <xf numFmtId="0" fontId="34" fillId="6" borderId="3" xfId="13" applyFont="1" applyFill="1" applyBorder="1" applyAlignment="1">
      <alignment horizontal="center" vertical="center" wrapText="1"/>
    </xf>
    <xf numFmtId="0" fontId="8" fillId="6" borderId="6" xfId="22" applyFill="1" applyBorder="1">
      <alignment horizontal="center" wrapText="1"/>
    </xf>
    <xf numFmtId="0" fontId="8" fillId="6" borderId="11" xfId="22" applyFill="1" applyBorder="1" applyAlignment="1">
      <alignment horizontal="center" wrapText="1"/>
    </xf>
    <xf numFmtId="49" fontId="10" fillId="6" borderId="3" xfId="0" applyNumberFormat="1" applyFont="1" applyFill="1" applyBorder="1" applyAlignment="1">
      <alignment vertical="top" wrapText="1"/>
    </xf>
    <xf numFmtId="4" fontId="24" fillId="6" borderId="3" xfId="0" applyNumberFormat="1" applyFont="1" applyFill="1" applyBorder="1" applyAlignment="1">
      <alignment horizontal="right" vertical="top"/>
    </xf>
    <xf numFmtId="49" fontId="10" fillId="5" borderId="3" xfId="0" applyNumberFormat="1" applyFont="1" applyFill="1" applyBorder="1" applyAlignment="1">
      <alignment vertical="top" wrapText="1"/>
    </xf>
    <xf numFmtId="4" fontId="24" fillId="5" borderId="3" xfId="0" applyNumberFormat="1" applyFont="1" applyFill="1" applyBorder="1" applyAlignment="1">
      <alignment horizontal="right" vertical="top"/>
    </xf>
    <xf numFmtId="0" fontId="0" fillId="3" borderId="6" xfId="0" applyFill="1" applyBorder="1" applyAlignment="1">
      <alignment horizontal="center" vertical="center" wrapText="1"/>
    </xf>
    <xf numFmtId="4" fontId="30" fillId="3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6" fillId="0" borderId="0" xfId="16" applyFont="1" applyBorder="1" applyAlignment="1">
      <alignment horizontal="left" vertical="center" wrapText="1"/>
    </xf>
    <xf numFmtId="0" fontId="24" fillId="0" borderId="0" xfId="16" applyFont="1" applyBorder="1" applyAlignment="1">
      <alignment horizontal="center" vertical="center" wrapText="1"/>
    </xf>
    <xf numFmtId="0" fontId="44" fillId="0" borderId="0" xfId="0" applyFont="1"/>
    <xf numFmtId="0" fontId="0" fillId="0" borderId="0" xfId="0"/>
    <xf numFmtId="4" fontId="4" fillId="0" borderId="3" xfId="16" applyNumberFormat="1" applyFont="1" applyBorder="1" applyAlignment="1">
      <alignment horizontal="center" vertical="center"/>
    </xf>
    <xf numFmtId="172" fontId="4" fillId="0" borderId="3" xfId="16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0" xfId="34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14" fillId="0" borderId="0" xfId="16" applyFont="1" applyAlignment="1">
      <alignment horizontal="right" vertical="top"/>
    </xf>
    <xf numFmtId="49" fontId="28" fillId="0" borderId="0" xfId="11" applyNumberFormat="1" applyFont="1" applyBorder="1" applyAlignment="1">
      <alignment horizontal="center"/>
    </xf>
    <xf numFmtId="49" fontId="2" fillId="0" borderId="0" xfId="16" applyNumberFormat="1" applyFont="1"/>
    <xf numFmtId="0" fontId="2" fillId="0" borderId="0" xfId="16" applyFont="1" applyAlignment="1">
      <alignment horizontal="right" vertical="top"/>
    </xf>
    <xf numFmtId="0" fontId="0" fillId="0" borderId="0" xfId="0"/>
    <xf numFmtId="0" fontId="10" fillId="0" borderId="0" xfId="0" applyFont="1"/>
    <xf numFmtId="0" fontId="8" fillId="0" borderId="0" xfId="0" applyFont="1"/>
    <xf numFmtId="0" fontId="8" fillId="0" borderId="0" xfId="13" applyFont="1" applyBorder="1">
      <alignment horizontal="center"/>
    </xf>
    <xf numFmtId="0" fontId="8" fillId="0" borderId="0" xfId="13" applyFont="1" applyBorder="1" applyAlignment="1">
      <alignment horizontal="right"/>
    </xf>
    <xf numFmtId="0" fontId="10" fillId="0" borderId="0" xfId="0" applyFont="1" applyAlignment="1">
      <alignment horizontal="right"/>
    </xf>
    <xf numFmtId="0" fontId="14" fillId="0" borderId="0" xfId="0" applyFont="1"/>
    <xf numFmtId="0" fontId="8" fillId="0" borderId="0" xfId="13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4" fillId="0" borderId="0" xfId="23" applyFont="1">
      <alignment horizontal="left" vertical="top"/>
    </xf>
    <xf numFmtId="0" fontId="8" fillId="0" borderId="0" xfId="0" applyNumberFormat="1" applyFont="1" applyAlignment="1">
      <alignment horizontal="right" vertical="top" wrapText="1"/>
    </xf>
    <xf numFmtId="0" fontId="8" fillId="0" borderId="0" xfId="23" applyFont="1" applyAlignment="1">
      <alignment horizontal="center" vertical="top" wrapText="1"/>
    </xf>
    <xf numFmtId="49" fontId="10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/>
    </xf>
    <xf numFmtId="0" fontId="8" fillId="0" borderId="0" xfId="15" applyFont="1" applyAlignment="1">
      <alignment horizontal="left" vertical="top" wrapText="1"/>
    </xf>
    <xf numFmtId="0" fontId="8" fillId="0" borderId="0" xfId="0" applyFont="1" applyAlignment="1">
      <alignment vertical="top"/>
    </xf>
    <xf numFmtId="169" fontId="8" fillId="0" borderId="0" xfId="15" applyNumberFormat="1" applyFo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vertical="top"/>
    </xf>
    <xf numFmtId="49" fontId="10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23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right" vertical="top" wrapText="1"/>
    </xf>
    <xf numFmtId="0" fontId="14" fillId="0" borderId="6" xfId="0" applyNumberFormat="1" applyFont="1" applyBorder="1" applyAlignment="1">
      <alignment horizontal="right" vertical="top"/>
    </xf>
    <xf numFmtId="0" fontId="23" fillId="0" borderId="9" xfId="0" applyFont="1" applyBorder="1" applyAlignment="1">
      <alignment horizontal="left" vertical="top" wrapText="1"/>
    </xf>
    <xf numFmtId="0" fontId="23" fillId="0" borderId="9" xfId="23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9" xfId="0" applyNumberFormat="1" applyFont="1" applyBorder="1" applyAlignment="1">
      <alignment horizontal="right" vertical="top" wrapText="1"/>
    </xf>
    <xf numFmtId="0" fontId="43" fillId="0" borderId="9" xfId="0" applyNumberFormat="1" applyFont="1" applyBorder="1" applyAlignment="1">
      <alignment horizontal="right" vertical="top"/>
    </xf>
    <xf numFmtId="0" fontId="24" fillId="0" borderId="6" xfId="0" applyNumberFormat="1" applyFont="1" applyBorder="1" applyAlignment="1">
      <alignment horizontal="right" vertical="top"/>
    </xf>
    <xf numFmtId="0" fontId="0" fillId="0" borderId="0" xfId="0"/>
    <xf numFmtId="0" fontId="10" fillId="0" borderId="0" xfId="0" applyFont="1"/>
    <xf numFmtId="0" fontId="8" fillId="0" borderId="0" xfId="0" applyFont="1"/>
    <xf numFmtId="0" fontId="8" fillId="0" borderId="0" xfId="13" applyFont="1" applyBorder="1">
      <alignment horizontal="center"/>
    </xf>
    <xf numFmtId="0" fontId="8" fillId="0" borderId="0" xfId="13" applyFont="1" applyBorder="1" applyAlignment="1">
      <alignment horizontal="right"/>
    </xf>
    <xf numFmtId="0" fontId="10" fillId="0" borderId="0" xfId="0" applyFont="1" applyAlignment="1">
      <alignment horizontal="right"/>
    </xf>
    <xf numFmtId="0" fontId="14" fillId="0" borderId="0" xfId="0" applyFont="1"/>
    <xf numFmtId="0" fontId="8" fillId="0" borderId="0" xfId="13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4" fillId="0" borderId="0" xfId="23" applyFont="1">
      <alignment horizontal="left" vertical="top"/>
    </xf>
    <xf numFmtId="0" fontId="8" fillId="0" borderId="0" xfId="0" applyNumberFormat="1" applyFont="1" applyAlignment="1">
      <alignment horizontal="right" vertical="top" wrapText="1"/>
    </xf>
    <xf numFmtId="0" fontId="8" fillId="0" borderId="0" xfId="23" applyFont="1" applyAlignment="1">
      <alignment horizontal="center" vertical="top" wrapText="1"/>
    </xf>
    <xf numFmtId="49" fontId="10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/>
    </xf>
    <xf numFmtId="0" fontId="8" fillId="0" borderId="0" xfId="15" applyFont="1" applyAlignment="1">
      <alignment horizontal="left" vertical="top" wrapText="1"/>
    </xf>
    <xf numFmtId="0" fontId="8" fillId="0" borderId="0" xfId="0" applyFont="1" applyAlignment="1">
      <alignment vertical="top"/>
    </xf>
    <xf numFmtId="169" fontId="8" fillId="0" borderId="0" xfId="15" applyNumberFormat="1" applyFo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vertical="top"/>
    </xf>
    <xf numFmtId="49" fontId="10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23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right" vertical="top" wrapText="1"/>
    </xf>
    <xf numFmtId="0" fontId="14" fillId="0" borderId="6" xfId="0" applyNumberFormat="1" applyFont="1" applyBorder="1" applyAlignment="1">
      <alignment horizontal="right" vertical="top"/>
    </xf>
    <xf numFmtId="0" fontId="23" fillId="0" borderId="9" xfId="0" applyFont="1" applyBorder="1" applyAlignment="1">
      <alignment horizontal="left" vertical="top" wrapText="1"/>
    </xf>
    <xf numFmtId="0" fontId="23" fillId="0" borderId="9" xfId="23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9" xfId="0" applyNumberFormat="1" applyFont="1" applyBorder="1" applyAlignment="1">
      <alignment horizontal="right" vertical="top" wrapText="1"/>
    </xf>
    <xf numFmtId="0" fontId="43" fillId="0" borderId="9" xfId="0" applyNumberFormat="1" applyFont="1" applyBorder="1" applyAlignment="1">
      <alignment horizontal="right" vertical="top"/>
    </xf>
    <xf numFmtId="0" fontId="24" fillId="0" borderId="6" xfId="0" applyNumberFormat="1" applyFont="1" applyBorder="1" applyAlignment="1">
      <alignment horizontal="right" vertical="top"/>
    </xf>
    <xf numFmtId="0" fontId="0" fillId="0" borderId="0" xfId="0"/>
    <xf numFmtId="0" fontId="0" fillId="0" borderId="0" xfId="0"/>
    <xf numFmtId="0" fontId="8" fillId="0" borderId="0" xfId="0" applyFont="1"/>
    <xf numFmtId="0" fontId="8" fillId="0" borderId="0" xfId="13" applyFont="1" applyBorder="1">
      <alignment horizontal="center"/>
    </xf>
    <xf numFmtId="0" fontId="8" fillId="0" borderId="0" xfId="13" applyFont="1" applyBorder="1" applyAlignment="1">
      <alignment horizontal="right"/>
    </xf>
    <xf numFmtId="0" fontId="10" fillId="0" borderId="0" xfId="0" applyFont="1" applyAlignment="1">
      <alignment horizontal="right"/>
    </xf>
    <xf numFmtId="0" fontId="14" fillId="0" borderId="0" xfId="0" applyFont="1"/>
    <xf numFmtId="0" fontId="8" fillId="0" borderId="0" xfId="13" applyFont="1" applyBorder="1" applyAlignment="1">
      <alignment wrapText="1"/>
    </xf>
    <xf numFmtId="0" fontId="10" fillId="0" borderId="0" xfId="0" applyFont="1" applyAlignment="1">
      <alignment horizontal="left"/>
    </xf>
    <xf numFmtId="49" fontId="10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23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right" vertical="top" wrapText="1"/>
    </xf>
    <xf numFmtId="0" fontId="14" fillId="0" borderId="6" xfId="0" applyNumberFormat="1" applyFont="1" applyBorder="1" applyAlignment="1">
      <alignment horizontal="right" vertical="top"/>
    </xf>
    <xf numFmtId="0" fontId="23" fillId="0" borderId="9" xfId="0" applyFont="1" applyBorder="1" applyAlignment="1">
      <alignment horizontal="left" vertical="top" wrapText="1"/>
    </xf>
    <xf numFmtId="0" fontId="23" fillId="0" borderId="9" xfId="23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9" xfId="0" applyNumberFormat="1" applyFont="1" applyBorder="1" applyAlignment="1">
      <alignment horizontal="right" vertical="top" wrapText="1"/>
    </xf>
    <xf numFmtId="0" fontId="43" fillId="0" borderId="9" xfId="0" applyNumberFormat="1" applyFont="1" applyBorder="1" applyAlignment="1">
      <alignment horizontal="right" vertical="top"/>
    </xf>
    <xf numFmtId="0" fontId="24" fillId="0" borderId="6" xfId="0" applyNumberFormat="1" applyFont="1" applyBorder="1" applyAlignment="1">
      <alignment horizontal="right" vertical="top"/>
    </xf>
    <xf numFmtId="4" fontId="4" fillId="3" borderId="3" xfId="1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4" fontId="45" fillId="3" borderId="3" xfId="0" applyNumberFormat="1" applyFont="1" applyFill="1" applyBorder="1" applyAlignment="1">
      <alignment horizontal="center" vertical="center"/>
    </xf>
    <xf numFmtId="0" fontId="13" fillId="3" borderId="3" xfId="16" applyFill="1" applyBorder="1" applyAlignment="1">
      <alignment horizontal="left" vertical="center" wrapText="1"/>
    </xf>
    <xf numFmtId="0" fontId="13" fillId="3" borderId="3" xfId="16" applyFill="1" applyBorder="1" applyAlignment="1">
      <alignment horizontal="left" wrapText="1"/>
    </xf>
    <xf numFmtId="4" fontId="25" fillId="3" borderId="3" xfId="11" applyNumberFormat="1" applyFont="1" applyFill="1" applyBorder="1" applyAlignment="1">
      <alignment horizontal="left" vertical="center" wrapText="1"/>
    </xf>
    <xf numFmtId="4" fontId="25" fillId="3" borderId="3" xfId="11" applyNumberFormat="1" applyFont="1" applyFill="1" applyBorder="1" applyAlignment="1">
      <alignment vertical="center" wrapText="1"/>
    </xf>
    <xf numFmtId="4" fontId="13" fillId="3" borderId="3" xfId="16" applyNumberFormat="1" applyFill="1" applyBorder="1" applyAlignment="1">
      <alignment horizontal="right" vertical="center"/>
    </xf>
    <xf numFmtId="0" fontId="46" fillId="0" borderId="3" xfId="16" applyFont="1" applyBorder="1" applyAlignment="1">
      <alignment horizontal="right"/>
    </xf>
    <xf numFmtId="4" fontId="46" fillId="0" borderId="3" xfId="16" applyNumberFormat="1" applyFont="1" applyBorder="1"/>
    <xf numFmtId="0" fontId="46" fillId="0" borderId="3" xfId="16" applyFont="1" applyBorder="1"/>
    <xf numFmtId="4" fontId="46" fillId="0" borderId="3" xfId="16" applyNumberFormat="1" applyFont="1" applyBorder="1" applyAlignment="1">
      <alignment horizontal="right"/>
    </xf>
    <xf numFmtId="0" fontId="47" fillId="0" borderId="3" xfId="0" applyFont="1" applyBorder="1" applyAlignment="1">
      <alignment horizontal="right" vertical="top" wrapText="1"/>
    </xf>
    <xf numFmtId="4" fontId="46" fillId="0" borderId="3" xfId="34" applyNumberFormat="1" applyFont="1" applyBorder="1"/>
    <xf numFmtId="0" fontId="13" fillId="6" borderId="3" xfId="16" applyFill="1" applyBorder="1" applyAlignment="1">
      <alignment horizontal="right"/>
    </xf>
    <xf numFmtId="0" fontId="13" fillId="6" borderId="3" xfId="16" applyFill="1" applyBorder="1"/>
    <xf numFmtId="4" fontId="13" fillId="6" borderId="3" xfId="16" applyNumberFormat="1" applyFill="1" applyBorder="1"/>
    <xf numFmtId="0" fontId="13" fillId="6" borderId="3" xfId="16" applyFill="1" applyBorder="1" applyAlignment="1">
      <alignment horizontal="center"/>
    </xf>
    <xf numFmtId="0" fontId="13" fillId="6" borderId="3" xfId="16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indent="1"/>
    </xf>
    <xf numFmtId="0" fontId="8" fillId="0" borderId="0" xfId="13" applyFont="1" applyBorder="1">
      <alignment horizontal="center"/>
    </xf>
    <xf numFmtId="0" fontId="8" fillId="0" borderId="0" xfId="13" applyFont="1" applyBorder="1" applyAlignment="1">
      <alignment horizontal="right"/>
    </xf>
    <xf numFmtId="0" fontId="8" fillId="0" borderId="0" xfId="13" applyFont="1" applyBorder="1" applyAlignment="1">
      <alignment horizontal="left" vertical="top" wrapText="1"/>
    </xf>
    <xf numFmtId="0" fontId="10" fillId="0" borderId="0" xfId="0" applyFont="1" applyAlignment="1">
      <alignment horizontal="right"/>
    </xf>
    <xf numFmtId="0" fontId="8" fillId="0" borderId="10" xfId="13" applyFont="1" applyBorder="1" applyAlignment="1">
      <alignment vertical="top" wrapText="1"/>
    </xf>
    <xf numFmtId="0" fontId="14" fillId="0" borderId="0" xfId="0" applyFont="1" applyBorder="1"/>
    <xf numFmtId="0" fontId="8" fillId="0" borderId="0" xfId="0" applyFont="1" applyAlignment="1"/>
    <xf numFmtId="0" fontId="8" fillId="0" borderId="0" xfId="13" applyFont="1" applyBorder="1" applyAlignment="1">
      <alignment wrapText="1"/>
    </xf>
    <xf numFmtId="0" fontId="36" fillId="0" borderId="0" xfId="0" applyFont="1" applyAlignment="1">
      <alignment vertical="top"/>
    </xf>
    <xf numFmtId="0" fontId="14" fillId="0" borderId="10" xfId="0" applyFont="1" applyBorder="1"/>
    <xf numFmtId="0" fontId="8" fillId="0" borderId="0" xfId="23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7" fillId="0" borderId="0" xfId="13" applyFont="1" applyAlignment="1">
      <alignment horizontal="left"/>
    </xf>
    <xf numFmtId="0" fontId="8" fillId="0" borderId="0" xfId="0" applyNumberFormat="1" applyFont="1" applyAlignment="1">
      <alignment horizontal="right" vertical="top" wrapText="1"/>
    </xf>
    <xf numFmtId="0" fontId="10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23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right"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9" xfId="23" applyFont="1" applyBorder="1" applyAlignment="1">
      <alignment horizontal="left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9" xfId="0" applyNumberFormat="1" applyFont="1" applyBorder="1" applyAlignment="1">
      <alignment horizontal="right" vertical="top" wrapText="1"/>
    </xf>
    <xf numFmtId="0" fontId="7" fillId="0" borderId="6" xfId="0" applyNumberFormat="1" applyFont="1" applyBorder="1" applyAlignment="1">
      <alignment horizontal="right" vertical="top" wrapText="1"/>
    </xf>
    <xf numFmtId="0" fontId="24" fillId="0" borderId="0" xfId="16" applyFont="1" applyAlignment="1">
      <alignment horizontal="center" vertical="center" wrapText="1"/>
    </xf>
    <xf numFmtId="0" fontId="4" fillId="3" borderId="3" xfId="12" applyFont="1" applyFill="1" applyBorder="1" applyAlignment="1">
      <alignment vertical="center"/>
    </xf>
    <xf numFmtId="0" fontId="0" fillId="0" borderId="0" xfId="0"/>
    <xf numFmtId="0" fontId="8" fillId="0" borderId="0" xfId="0" applyFont="1"/>
    <xf numFmtId="0" fontId="8" fillId="0" borderId="0" xfId="13" applyFont="1" applyBorder="1">
      <alignment horizontal="center"/>
    </xf>
    <xf numFmtId="0" fontId="8" fillId="0" borderId="0" xfId="13" applyFont="1" applyBorder="1" applyAlignment="1">
      <alignment horizontal="right"/>
    </xf>
    <xf numFmtId="0" fontId="3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4" fillId="0" borderId="0" xfId="0" applyFont="1"/>
    <xf numFmtId="0" fontId="34" fillId="0" borderId="7" xfId="0" applyFont="1" applyBorder="1" applyAlignment="1">
      <alignment horizontal="center" vertical="center" wrapText="1"/>
    </xf>
    <xf numFmtId="0" fontId="8" fillId="0" borderId="0" xfId="13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4" fillId="0" borderId="3" xfId="13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right" vertical="top" wrapText="1"/>
    </xf>
    <xf numFmtId="0" fontId="8" fillId="0" borderId="0" xfId="23" applyFont="1" applyAlignment="1">
      <alignment horizontal="center" vertical="top" wrapText="1"/>
    </xf>
    <xf numFmtId="49" fontId="10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/>
    </xf>
    <xf numFmtId="0" fontId="8" fillId="0" borderId="6" xfId="22" applyBorder="1">
      <alignment horizontal="center" wrapText="1"/>
    </xf>
    <xf numFmtId="0" fontId="8" fillId="0" borderId="11" xfId="22" applyBorder="1" applyAlignment="1">
      <alignment horizontal="center" wrapText="1"/>
    </xf>
    <xf numFmtId="49" fontId="10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23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right" vertical="top" wrapText="1"/>
    </xf>
    <xf numFmtId="0" fontId="14" fillId="0" borderId="6" xfId="0" applyNumberFormat="1" applyFont="1" applyBorder="1" applyAlignment="1">
      <alignment horizontal="right" vertical="top"/>
    </xf>
    <xf numFmtId="0" fontId="23" fillId="0" borderId="9" xfId="0" applyFont="1" applyBorder="1" applyAlignment="1">
      <alignment horizontal="left" vertical="top" wrapText="1"/>
    </xf>
    <xf numFmtId="0" fontId="23" fillId="0" borderId="9" xfId="23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9" xfId="0" applyNumberFormat="1" applyFont="1" applyBorder="1" applyAlignment="1">
      <alignment horizontal="right" vertical="top" wrapText="1"/>
    </xf>
    <xf numFmtId="0" fontId="43" fillId="0" borderId="9" xfId="0" applyNumberFormat="1" applyFont="1" applyBorder="1" applyAlignment="1">
      <alignment horizontal="right" vertical="top"/>
    </xf>
    <xf numFmtId="0" fontId="24" fillId="0" borderId="6" xfId="0" applyNumberFormat="1" applyFont="1" applyBorder="1" applyAlignment="1">
      <alignment horizontal="right" vertical="top"/>
    </xf>
    <xf numFmtId="0" fontId="0" fillId="0" borderId="0" xfId="0"/>
    <xf numFmtId="0" fontId="8" fillId="0" borderId="0" xfId="0" applyFont="1"/>
    <xf numFmtId="0" fontId="8" fillId="0" borderId="0" xfId="13" applyFont="1" applyBorder="1">
      <alignment horizontal="center"/>
    </xf>
    <xf numFmtId="0" fontId="8" fillId="0" borderId="0" xfId="13" applyFont="1" applyBorder="1" applyAlignment="1">
      <alignment horizontal="right"/>
    </xf>
    <xf numFmtId="0" fontId="3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4" fillId="0" borderId="0" xfId="0" applyFont="1"/>
    <xf numFmtId="0" fontId="34" fillId="0" borderId="7" xfId="0" applyFont="1" applyBorder="1" applyAlignment="1">
      <alignment horizontal="center" vertical="center" wrapText="1"/>
    </xf>
    <xf numFmtId="0" fontId="8" fillId="0" borderId="0" xfId="13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4" fillId="0" borderId="3" xfId="13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right" vertical="top" wrapText="1"/>
    </xf>
    <xf numFmtId="0" fontId="8" fillId="0" borderId="0" xfId="23" applyFont="1" applyAlignment="1">
      <alignment horizontal="center" vertical="top" wrapText="1"/>
    </xf>
    <xf numFmtId="49" fontId="10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/>
    </xf>
    <xf numFmtId="0" fontId="8" fillId="0" borderId="6" xfId="22" applyBorder="1">
      <alignment horizontal="center" wrapText="1"/>
    </xf>
    <xf numFmtId="0" fontId="8" fillId="0" borderId="11" xfId="22" applyBorder="1" applyAlignment="1">
      <alignment horizontal="center" wrapText="1"/>
    </xf>
    <xf numFmtId="49" fontId="10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23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right" vertical="top" wrapText="1"/>
    </xf>
    <xf numFmtId="0" fontId="14" fillId="0" borderId="6" xfId="0" applyNumberFormat="1" applyFont="1" applyBorder="1" applyAlignment="1">
      <alignment horizontal="right" vertical="top"/>
    </xf>
    <xf numFmtId="0" fontId="23" fillId="0" borderId="9" xfId="0" applyFont="1" applyBorder="1" applyAlignment="1">
      <alignment horizontal="left" vertical="top" wrapText="1"/>
    </xf>
    <xf numFmtId="0" fontId="23" fillId="0" borderId="9" xfId="23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9" xfId="0" applyNumberFormat="1" applyFont="1" applyBorder="1" applyAlignment="1">
      <alignment horizontal="right" vertical="top" wrapText="1"/>
    </xf>
    <xf numFmtId="0" fontId="43" fillId="0" borderId="9" xfId="0" applyNumberFormat="1" applyFont="1" applyBorder="1" applyAlignment="1">
      <alignment horizontal="right" vertical="top"/>
    </xf>
    <xf numFmtId="0" fontId="24" fillId="0" borderId="6" xfId="0" applyNumberFormat="1" applyFont="1" applyBorder="1" applyAlignment="1">
      <alignment horizontal="right" vertical="top"/>
    </xf>
    <xf numFmtId="49" fontId="32" fillId="0" borderId="14" xfId="0" applyNumberFormat="1" applyFont="1" applyBorder="1" applyAlignment="1">
      <alignment horizontal="center" vertical="center" wrapText="1"/>
    </xf>
    <xf numFmtId="49" fontId="32" fillId="0" borderId="16" xfId="0" applyNumberFormat="1" applyFont="1" applyBorder="1" applyAlignment="1">
      <alignment horizontal="center" vertical="center" wrapText="1"/>
    </xf>
    <xf numFmtId="49" fontId="32" fillId="0" borderId="17" xfId="0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14" fillId="0" borderId="0" xfId="16" applyFont="1" applyBorder="1" applyAlignment="1">
      <alignment horizontal="left" wrapText="1"/>
    </xf>
    <xf numFmtId="49" fontId="14" fillId="0" borderId="0" xfId="16" applyNumberFormat="1" applyFont="1" applyFill="1" applyBorder="1" applyAlignment="1">
      <alignment horizontal="justify" vertical="center" wrapText="1"/>
    </xf>
    <xf numFmtId="0" fontId="14" fillId="0" borderId="0" xfId="16" applyFont="1" applyBorder="1" applyAlignment="1">
      <alignment vertical="center" wrapText="1"/>
    </xf>
    <xf numFmtId="49" fontId="14" fillId="0" borderId="0" xfId="16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7" fillId="0" borderId="0" xfId="16" applyFont="1" applyBorder="1" applyAlignment="1">
      <alignment horizontal="center" vertical="top" wrapText="1"/>
    </xf>
    <xf numFmtId="0" fontId="25" fillId="0" borderId="0" xfId="16" applyFont="1" applyBorder="1" applyAlignment="1">
      <alignment horizontal="left" vertical="top" wrapText="1"/>
    </xf>
    <xf numFmtId="0" fontId="26" fillId="0" borderId="0" xfId="16" applyFont="1" applyBorder="1" applyAlignment="1">
      <alignment horizontal="left" vertical="center" wrapText="1"/>
    </xf>
    <xf numFmtId="0" fontId="24" fillId="0" borderId="0" xfId="16" applyFont="1" applyAlignment="1">
      <alignment horizontal="center"/>
    </xf>
    <xf numFmtId="0" fontId="24" fillId="0" borderId="0" xfId="16" applyFont="1" applyAlignment="1">
      <alignment horizontal="center" vertical="center" wrapText="1"/>
    </xf>
    <xf numFmtId="0" fontId="14" fillId="0" borderId="0" xfId="16" applyFont="1" applyBorder="1" applyAlignment="1">
      <alignment horizontal="left" vertical="center" wrapText="1"/>
    </xf>
    <xf numFmtId="0" fontId="24" fillId="0" borderId="0" xfId="16" applyFont="1" applyBorder="1" applyAlignment="1">
      <alignment horizontal="center" vertical="center" wrapText="1"/>
    </xf>
    <xf numFmtId="0" fontId="14" fillId="0" borderId="0" xfId="16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11" applyNumberFormat="1" applyFont="1" applyAlignment="1">
      <alignment horizontal="left" vertical="center" wrapText="1"/>
    </xf>
    <xf numFmtId="0" fontId="17" fillId="0" borderId="0" xfId="11" applyFont="1" applyAlignment="1">
      <alignment horizontal="center" wrapText="1"/>
    </xf>
    <xf numFmtId="0" fontId="17" fillId="0" borderId="0" xfId="11" applyFont="1" applyAlignment="1">
      <alignment horizontal="center"/>
    </xf>
    <xf numFmtId="0" fontId="17" fillId="0" borderId="0" xfId="11" applyFont="1" applyAlignment="1">
      <alignment horizontal="left" vertical="center" wrapText="1"/>
    </xf>
    <xf numFmtId="0" fontId="38" fillId="0" borderId="0" xfId="11" applyFont="1" applyFill="1" applyAlignment="1">
      <alignment horizontal="left" vertical="center" wrapText="1"/>
    </xf>
    <xf numFmtId="4" fontId="25" fillId="3" borderId="3" xfId="11" applyNumberFormat="1" applyFont="1" applyFill="1" applyBorder="1" applyAlignment="1">
      <alignment horizontal="right" vertical="center" wrapText="1"/>
    </xf>
    <xf numFmtId="0" fontId="1" fillId="0" borderId="0" xfId="16" applyFont="1" applyAlignment="1">
      <alignment horizontal="center" vertical="center"/>
    </xf>
    <xf numFmtId="0" fontId="1" fillId="0" borderId="0" xfId="16" quotePrefix="1" applyFont="1" applyAlignment="1">
      <alignment horizontal="center" vertical="center" wrapText="1"/>
    </xf>
    <xf numFmtId="0" fontId="1" fillId="0" borderId="0" xfId="16" applyFont="1" applyAlignment="1">
      <alignment horizontal="center" vertical="center" wrapText="1"/>
    </xf>
    <xf numFmtId="0" fontId="2" fillId="5" borderId="3" xfId="16" applyFont="1" applyFill="1" applyBorder="1" applyAlignment="1">
      <alignment horizontal="center" vertical="center" wrapText="1"/>
    </xf>
    <xf numFmtId="0" fontId="4" fillId="0" borderId="7" xfId="16" applyFont="1" applyBorder="1" applyAlignment="1">
      <alignment horizontal="center"/>
    </xf>
    <xf numFmtId="0" fontId="4" fillId="0" borderId="8" xfId="16" applyFont="1" applyBorder="1" applyAlignment="1">
      <alignment horizontal="center"/>
    </xf>
    <xf numFmtId="0" fontId="4" fillId="0" borderId="2" xfId="16" applyFont="1" applyBorder="1" applyAlignment="1">
      <alignment horizontal="center"/>
    </xf>
    <xf numFmtId="0" fontId="4" fillId="2" borderId="7" xfId="16" applyFont="1" applyFill="1" applyBorder="1" applyAlignment="1">
      <alignment horizontal="left" vertical="center" wrapText="1"/>
    </xf>
    <xf numFmtId="0" fontId="4" fillId="2" borderId="2" xfId="16" applyFont="1" applyFill="1" applyBorder="1" applyAlignment="1">
      <alignment horizontal="left" vertical="center" wrapText="1"/>
    </xf>
    <xf numFmtId="0" fontId="4" fillId="0" borderId="7" xfId="16" applyFont="1" applyFill="1" applyBorder="1" applyAlignment="1">
      <alignment horizontal="center" vertical="center" wrapText="1"/>
    </xf>
    <xf numFmtId="0" fontId="4" fillId="0" borderId="8" xfId="16" applyFont="1" applyFill="1" applyBorder="1" applyAlignment="1">
      <alignment horizontal="center" vertical="center" wrapText="1"/>
    </xf>
    <xf numFmtId="0" fontId="4" fillId="0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left" vertical="center"/>
    </xf>
    <xf numFmtId="0" fontId="4" fillId="0" borderId="3" xfId="16" applyFont="1" applyBorder="1" applyAlignment="1">
      <alignment horizontal="left" wrapText="1"/>
    </xf>
    <xf numFmtId="0" fontId="17" fillId="0" borderId="0" xfId="16" applyFont="1" applyAlignment="1">
      <alignment horizontal="center" vertical="center" wrapText="1"/>
    </xf>
    <xf numFmtId="0" fontId="17" fillId="0" borderId="0" xfId="16" quotePrefix="1" applyFont="1" applyAlignment="1">
      <alignment horizontal="left" vertical="center" wrapText="1"/>
    </xf>
    <xf numFmtId="0" fontId="17" fillId="0" borderId="0" xfId="16" applyFont="1" applyAlignment="1">
      <alignment horizontal="left" vertical="center" wrapText="1"/>
    </xf>
    <xf numFmtId="0" fontId="4" fillId="0" borderId="0" xfId="16" applyFont="1" applyAlignment="1">
      <alignment horizontal="left" vertical="center" wrapText="1"/>
    </xf>
    <xf numFmtId="0" fontId="4" fillId="0" borderId="0" xfId="16" applyFont="1" applyAlignment="1">
      <alignment horizontal="left" wrapText="1"/>
    </xf>
    <xf numFmtId="0" fontId="4" fillId="6" borderId="6" xfId="16" applyFont="1" applyFill="1" applyBorder="1" applyAlignment="1">
      <alignment horizontal="center" vertical="center" wrapText="1"/>
    </xf>
    <xf numFmtId="0" fontId="4" fillId="6" borderId="5" xfId="16" applyFont="1" applyFill="1" applyBorder="1" applyAlignment="1">
      <alignment horizontal="center" vertical="center" wrapText="1"/>
    </xf>
    <xf numFmtId="0" fontId="4" fillId="0" borderId="0" xfId="16" applyFont="1" applyAlignment="1">
      <alignment horizontal="left" vertical="top" wrapText="1"/>
    </xf>
    <xf numFmtId="0" fontId="28" fillId="0" borderId="0" xfId="16" applyFont="1" applyAlignment="1">
      <alignment horizontal="left" vertical="center" wrapText="1"/>
    </xf>
    <xf numFmtId="0" fontId="13" fillId="0" borderId="3" xfId="16" applyBorder="1" applyAlignment="1">
      <alignment horizontal="center"/>
    </xf>
    <xf numFmtId="0" fontId="4" fillId="6" borderId="6" xfId="16" applyFont="1" applyFill="1" applyBorder="1" applyAlignment="1">
      <alignment horizontal="center" vertical="center"/>
    </xf>
    <xf numFmtId="0" fontId="4" fillId="6" borderId="5" xfId="16" applyFont="1" applyFill="1" applyBorder="1" applyAlignment="1">
      <alignment horizontal="center" vertical="center"/>
    </xf>
    <xf numFmtId="0" fontId="4" fillId="2" borderId="13" xfId="16" applyFont="1" applyFill="1" applyBorder="1" applyAlignment="1">
      <alignment horizontal="left" vertical="top"/>
    </xf>
    <xf numFmtId="0" fontId="4" fillId="2" borderId="10" xfId="16" applyFont="1" applyFill="1" applyBorder="1" applyAlignment="1">
      <alignment horizontal="left" vertical="top"/>
    </xf>
    <xf numFmtId="0" fontId="4" fillId="0" borderId="7" xfId="16" applyFont="1" applyBorder="1" applyAlignment="1">
      <alignment horizontal="left" wrapText="1"/>
    </xf>
    <xf numFmtId="0" fontId="4" fillId="0" borderId="8" xfId="16" applyFont="1" applyBorder="1" applyAlignment="1">
      <alignment horizontal="left" wrapText="1"/>
    </xf>
    <xf numFmtId="0" fontId="4" fillId="0" borderId="2" xfId="16" applyFont="1" applyBorder="1" applyAlignment="1">
      <alignment horizontal="left" wrapText="1"/>
    </xf>
    <xf numFmtId="0" fontId="9" fillId="0" borderId="7" xfId="12" applyFont="1" applyBorder="1" applyAlignment="1">
      <alignment horizontal="left"/>
    </xf>
    <xf numFmtId="0" fontId="9" fillId="0" borderId="8" xfId="12" applyFont="1" applyBorder="1" applyAlignment="1">
      <alignment horizontal="left"/>
    </xf>
    <xf numFmtId="0" fontId="9" fillId="0" borderId="2" xfId="12" applyFont="1" applyBorder="1" applyAlignment="1">
      <alignment horizontal="left"/>
    </xf>
    <xf numFmtId="0" fontId="18" fillId="0" borderId="7" xfId="12" applyFont="1" applyBorder="1" applyAlignment="1">
      <alignment horizontal="left"/>
    </xf>
    <xf numFmtId="0" fontId="18" fillId="0" borderId="8" xfId="12" applyFont="1" applyBorder="1" applyAlignment="1">
      <alignment horizontal="left"/>
    </xf>
    <xf numFmtId="0" fontId="18" fillId="0" borderId="2" xfId="12" applyFont="1" applyBorder="1" applyAlignment="1">
      <alignment horizontal="left"/>
    </xf>
    <xf numFmtId="0" fontId="9" fillId="5" borderId="3" xfId="12" applyFont="1" applyFill="1" applyBorder="1" applyAlignment="1">
      <alignment horizontal="center" vertical="center"/>
    </xf>
    <xf numFmtId="0" fontId="12" fillId="5" borderId="3" xfId="12" applyFont="1" applyFill="1" applyBorder="1" applyAlignment="1">
      <alignment horizontal="center"/>
    </xf>
    <xf numFmtId="0" fontId="9" fillId="0" borderId="3" xfId="12" applyFont="1" applyBorder="1" applyAlignment="1">
      <alignment horizontal="left"/>
    </xf>
    <xf numFmtId="0" fontId="20" fillId="5" borderId="3" xfId="12" applyFont="1" applyFill="1" applyBorder="1" applyAlignment="1">
      <alignment horizontal="center" vertical="center"/>
    </xf>
    <xf numFmtId="0" fontId="12" fillId="5" borderId="0" xfId="11" applyFont="1" applyFill="1" applyAlignment="1">
      <alignment horizontal="center" wrapText="1"/>
    </xf>
    <xf numFmtId="49" fontId="17" fillId="3" borderId="7" xfId="11" applyNumberFormat="1" applyFont="1" applyFill="1" applyBorder="1" applyAlignment="1">
      <alignment horizontal="right" vertical="center" wrapText="1"/>
    </xf>
    <xf numFmtId="49" fontId="17" fillId="3" borderId="8" xfId="11" applyNumberFormat="1" applyFont="1" applyFill="1" applyBorder="1" applyAlignment="1">
      <alignment horizontal="right" vertical="center" wrapText="1"/>
    </xf>
    <xf numFmtId="49" fontId="17" fillId="3" borderId="2" xfId="11" applyNumberFormat="1" applyFont="1" applyFill="1" applyBorder="1" applyAlignment="1">
      <alignment horizontal="right" vertical="center" wrapText="1"/>
    </xf>
    <xf numFmtId="0" fontId="4" fillId="3" borderId="0" xfId="11" applyFont="1" applyFill="1" applyAlignment="1">
      <alignment horizontal="left" vertical="center" wrapText="1"/>
    </xf>
    <xf numFmtId="0" fontId="17" fillId="3" borderId="0" xfId="11" applyFont="1" applyFill="1" applyAlignment="1">
      <alignment horizontal="left" vertical="center" wrapText="1"/>
    </xf>
    <xf numFmtId="0" fontId="1" fillId="3" borderId="0" xfId="12" applyFont="1" applyFill="1" applyAlignment="1">
      <alignment horizontal="left" vertical="center"/>
    </xf>
    <xf numFmtId="49" fontId="17" fillId="3" borderId="6" xfId="11" applyNumberFormat="1" applyFont="1" applyFill="1" applyBorder="1" applyAlignment="1">
      <alignment horizontal="center" vertical="center" wrapText="1"/>
    </xf>
    <xf numFmtId="49" fontId="17" fillId="3" borderId="9" xfId="11" applyNumberFormat="1" applyFont="1" applyFill="1" applyBorder="1" applyAlignment="1">
      <alignment horizontal="center" vertical="center" wrapText="1"/>
    </xf>
    <xf numFmtId="49" fontId="17" fillId="3" borderId="5" xfId="11" applyNumberFormat="1" applyFont="1" applyFill="1" applyBorder="1" applyAlignment="1">
      <alignment horizontal="center" vertical="center" wrapText="1"/>
    </xf>
    <xf numFmtId="0" fontId="17" fillId="3" borderId="3" xfId="11" applyFont="1" applyFill="1" applyBorder="1" applyAlignment="1">
      <alignment horizontal="center"/>
    </xf>
    <xf numFmtId="0" fontId="17" fillId="3" borderId="11" xfId="11" applyFont="1" applyFill="1" applyBorder="1" applyAlignment="1">
      <alignment horizontal="center" vertical="center" wrapText="1"/>
    </xf>
    <xf numFmtId="0" fontId="17" fillId="3" borderId="13" xfId="11" applyFont="1" applyFill="1" applyBorder="1" applyAlignment="1">
      <alignment horizontal="center" vertical="center" wrapText="1"/>
    </xf>
    <xf numFmtId="0" fontId="17" fillId="3" borderId="12" xfId="11" applyFont="1" applyFill="1" applyBorder="1" applyAlignment="1">
      <alignment horizontal="center" vertical="center" wrapText="1"/>
    </xf>
    <xf numFmtId="0" fontId="17" fillId="3" borderId="7" xfId="11" applyFont="1" applyFill="1" applyBorder="1" applyAlignment="1">
      <alignment horizontal="center" vertical="center" wrapText="1"/>
    </xf>
    <xf numFmtId="0" fontId="17" fillId="3" borderId="8" xfId="11" applyFont="1" applyFill="1" applyBorder="1" applyAlignment="1">
      <alignment horizontal="center" vertical="center" wrapText="1"/>
    </xf>
    <xf numFmtId="0" fontId="17" fillId="3" borderId="0" xfId="11" applyFont="1" applyFill="1" applyAlignment="1">
      <alignment horizontal="center" vertical="center" wrapText="1"/>
    </xf>
    <xf numFmtId="0" fontId="4" fillId="3" borderId="0" xfId="11" applyFont="1" applyFill="1" applyAlignment="1">
      <alignment horizontal="left" vertical="top" wrapText="1"/>
    </xf>
    <xf numFmtId="0" fontId="4" fillId="3" borderId="0" xfId="11" applyFont="1" applyFill="1" applyAlignment="1">
      <alignment horizontal="left" vertical="top"/>
    </xf>
    <xf numFmtId="0" fontId="17" fillId="3" borderId="0" xfId="11" applyFont="1" applyFill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vertical="top" wrapText="1"/>
    </xf>
    <xf numFmtId="49" fontId="10" fillId="0" borderId="6" xfId="0" applyNumberFormat="1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49" fontId="37" fillId="0" borderId="6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vertical="top" wrapText="1"/>
    </xf>
    <xf numFmtId="0" fontId="7" fillId="0" borderId="0" xfId="13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13" applyFont="1" applyAlignment="1">
      <alignment horizontal="left" vertical="top" wrapText="1"/>
    </xf>
    <xf numFmtId="0" fontId="0" fillId="0" borderId="0" xfId="0" applyAlignment="1"/>
    <xf numFmtId="0" fontId="7" fillId="6" borderId="3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vertical="top" wrapText="1"/>
    </xf>
    <xf numFmtId="0" fontId="8" fillId="0" borderId="0" xfId="13" applyFont="1" applyBorder="1" applyAlignment="1">
      <alignment horizontal="left" vertical="top" wrapText="1"/>
    </xf>
    <xf numFmtId="0" fontId="35" fillId="0" borderId="13" xfId="13" applyFont="1" applyBorder="1" applyAlignment="1">
      <alignment horizontal="center" vertical="top" wrapText="1"/>
    </xf>
    <xf numFmtId="0" fontId="35" fillId="0" borderId="0" xfId="13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10" xfId="13" applyFont="1" applyBorder="1" applyAlignment="1">
      <alignment horizontal="left" vertical="top" wrapText="1"/>
    </xf>
    <xf numFmtId="0" fontId="36" fillId="0" borderId="0" xfId="0" applyFont="1" applyBorder="1" applyAlignment="1">
      <alignment horizontal="center" vertical="top"/>
    </xf>
    <xf numFmtId="0" fontId="7" fillId="0" borderId="0" xfId="13" applyFont="1" applyAlignment="1">
      <alignment horizontal="center"/>
    </xf>
    <xf numFmtId="0" fontId="7" fillId="0" borderId="10" xfId="13" applyFont="1" applyBorder="1" applyAlignment="1">
      <alignment horizontal="center" vertical="top" wrapText="1"/>
    </xf>
    <xf numFmtId="0" fontId="7" fillId="5" borderId="6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37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6" xfId="8" applyNumberFormat="1" applyFont="1" applyFill="1" applyBorder="1" applyAlignment="1">
      <alignment horizontal="center" vertical="center" wrapText="1"/>
    </xf>
    <xf numFmtId="4" fontId="2" fillId="0" borderId="9" xfId="8" applyNumberFormat="1" applyFont="1" applyFill="1" applyBorder="1" applyAlignment="1">
      <alignment horizontal="center" vertical="center" wrapText="1"/>
    </xf>
    <xf numFmtId="4" fontId="2" fillId="0" borderId="5" xfId="8" applyNumberFormat="1" applyFont="1" applyFill="1" applyBorder="1" applyAlignment="1">
      <alignment horizontal="center" vertical="center" wrapText="1"/>
    </xf>
    <xf numFmtId="0" fontId="2" fillId="0" borderId="3" xfId="32" quotePrefix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32" quotePrefix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33" quotePrefix="1" applyFont="1" applyFill="1" applyBorder="1" applyAlignment="1">
      <alignment horizontal="left" vertical="top" wrapText="1"/>
    </xf>
    <xf numFmtId="0" fontId="2" fillId="0" borderId="8" xfId="33" quotePrefix="1" applyFont="1" applyFill="1" applyBorder="1" applyAlignment="1">
      <alignment horizontal="left" vertical="top" wrapText="1"/>
    </xf>
    <xf numFmtId="0" fontId="2" fillId="0" borderId="2" xfId="33" quotePrefix="1" applyFont="1" applyFill="1" applyBorder="1" applyAlignment="1">
      <alignment horizontal="left" vertical="top" wrapText="1"/>
    </xf>
    <xf numFmtId="0" fontId="1" fillId="0" borderId="0" xfId="30" quotePrefix="1" applyFont="1" applyFill="1" applyAlignment="1">
      <alignment horizontal="left" vertical="center" wrapText="1"/>
    </xf>
    <xf numFmtId="0" fontId="2" fillId="0" borderId="0" xfId="25" applyFont="1" applyFill="1" applyAlignment="1">
      <alignment wrapText="1"/>
    </xf>
    <xf numFmtId="0" fontId="2" fillId="0" borderId="0" xfId="29" quotePrefix="1" applyFont="1" applyFill="1" applyAlignment="1">
      <alignment horizontal="left" vertical="center" wrapText="1"/>
    </xf>
    <xf numFmtId="0" fontId="1" fillId="0" borderId="0" xfId="27" quotePrefix="1" applyFont="1" applyFill="1" applyAlignment="1">
      <alignment horizontal="left" vertical="top" wrapText="1"/>
    </xf>
    <xf numFmtId="0" fontId="2" fillId="0" borderId="0" xfId="28" quotePrefix="1" applyFont="1" applyFill="1" applyAlignment="1">
      <alignment horizontal="left" vertical="top" wrapText="1"/>
    </xf>
    <xf numFmtId="0" fontId="2" fillId="0" borderId="3" xfId="31" quotePrefix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32" quotePrefix="1" applyFont="1" applyFill="1" applyBorder="1" applyAlignment="1">
      <alignment horizontal="center" vertical="center" wrapText="1"/>
    </xf>
    <xf numFmtId="0" fontId="2" fillId="0" borderId="9" xfId="32" quotePrefix="1" applyFont="1" applyFill="1" applyBorder="1" applyAlignment="1">
      <alignment horizontal="center" vertical="center" wrapText="1"/>
    </xf>
    <xf numFmtId="0" fontId="2" fillId="0" borderId="5" xfId="32" quotePrefix="1" applyFont="1" applyFill="1" applyBorder="1" applyAlignment="1">
      <alignment horizontal="center" vertical="center" wrapText="1"/>
    </xf>
    <xf numFmtId="0" fontId="1" fillId="0" borderId="0" xfId="24" quotePrefix="1" applyFont="1" applyFill="1" applyAlignment="1">
      <alignment horizontal="center" vertical="center" wrapText="1"/>
    </xf>
    <xf numFmtId="0" fontId="2" fillId="0" borderId="0" xfId="26" quotePrefix="1" applyFont="1" applyFill="1" applyAlignment="1">
      <alignment horizontal="center" vertical="top" wrapText="1"/>
    </xf>
    <xf numFmtId="0" fontId="1" fillId="0" borderId="0" xfId="28" quotePrefix="1" applyFont="1" applyFill="1" applyAlignment="1">
      <alignment horizontal="left" vertical="center" wrapText="1"/>
    </xf>
    <xf numFmtId="0" fontId="1" fillId="0" borderId="0" xfId="25" applyFont="1" applyFill="1" applyAlignment="1">
      <alignment vertical="center" wrapText="1"/>
    </xf>
  </cellXfs>
  <cellStyles count="35">
    <cellStyle name="S10 5" xfId="32"/>
    <cellStyle name="S12 4" xfId="33"/>
    <cellStyle name="S2 6" xfId="29"/>
    <cellStyle name="S3 3" xfId="24"/>
    <cellStyle name="S4 4" xfId="26"/>
    <cellStyle name="S5 4" xfId="27"/>
    <cellStyle name="S6 4" xfId="28"/>
    <cellStyle name="S7 3" xfId="30"/>
    <cellStyle name="S8 3" xfId="31"/>
    <cellStyle name="Итоги" xfId="15"/>
    <cellStyle name="ЛокСмета" xfId="14"/>
    <cellStyle name="Обычный" xfId="0" builtinId="0"/>
    <cellStyle name="Обычный 15" xfId="2"/>
    <cellStyle name="Обычный 18" xfId="25"/>
    <cellStyle name="Обычный 2" xfId="3"/>
    <cellStyle name="Обычный 2 2 2 2" xfId="18"/>
    <cellStyle name="Обычный 2 2 4" xfId="10"/>
    <cellStyle name="Обычный 28 7" xfId="7"/>
    <cellStyle name="Обычный 3" xfId="4"/>
    <cellStyle name="Обычный 3 2" xfId="11"/>
    <cellStyle name="Обычный 3 2 3" xfId="34"/>
    <cellStyle name="Обычный 3 3" xfId="16"/>
    <cellStyle name="Обычный 40" xfId="19"/>
    <cellStyle name="Обычный 49" xfId="12"/>
    <cellStyle name="ПИР" xfId="22"/>
    <cellStyle name="Процентный" xfId="1" builtinId="5"/>
    <cellStyle name="Процентный 10" xfId="17"/>
    <cellStyle name="Процентный 2" xfId="5"/>
    <cellStyle name="Титул" xfId="13"/>
    <cellStyle name="Финансовый [0] 2" xfId="6"/>
    <cellStyle name="Финансовый [0] 2 2" xfId="20"/>
    <cellStyle name="Финансовый 13" xfId="8"/>
    <cellStyle name="Финансовый 2" xfId="21"/>
    <cellStyle name="Финансовый 7 2" xfId="9"/>
    <cellStyle name="Хвост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7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49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5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7.xml"/><Relationship Id="rId19" Type="http://schemas.openxmlformats.org/officeDocument/2006/relationships/externalLink" Target="externalLinks/externalLink5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50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6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externalLink" Target="externalLinks/externalLink5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9" Type="http://schemas.openxmlformats.org/officeDocument/2006/relationships/externalLink" Target="externalLinks/externalLink25.xml"/><Relationship Id="rId34" Type="http://schemas.openxmlformats.org/officeDocument/2006/relationships/externalLink" Target="externalLinks/externalLink20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29</xdr:row>
      <xdr:rowOff>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3181350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29</xdr:row>
      <xdr:rowOff>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3181350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29</xdr:row>
      <xdr:rowOff>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28</xdr:row>
      <xdr:rowOff>0</xdr:rowOff>
    </xdr:from>
    <xdr:ext cx="1051112" cy="395569"/>
    <xdr:sp macro="" textlink="">
      <xdr:nvSpPr>
        <xdr:cNvPr id="5" name="TextBox 4"/>
        <xdr:cNvSpPr txBox="1"/>
      </xdr:nvSpPr>
      <xdr:spPr>
        <a:xfrm>
          <a:off x="5297020" y="8686800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28</xdr:row>
      <xdr:rowOff>0</xdr:rowOff>
    </xdr:from>
    <xdr:ext cx="2353234" cy="315407"/>
    <xdr:sp macro="" textlink="">
      <xdr:nvSpPr>
        <xdr:cNvPr id="6" name="TextBox 5"/>
        <xdr:cNvSpPr txBox="1"/>
      </xdr:nvSpPr>
      <xdr:spPr>
        <a:xfrm>
          <a:off x="4847666" y="8686800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28</xdr:row>
      <xdr:rowOff>0</xdr:rowOff>
    </xdr:from>
    <xdr:ext cx="1465729" cy="333376"/>
    <xdr:sp macro="" textlink="">
      <xdr:nvSpPr>
        <xdr:cNvPr id="7" name="TextBox 6"/>
        <xdr:cNvSpPr txBox="1"/>
      </xdr:nvSpPr>
      <xdr:spPr>
        <a:xfrm flipV="1">
          <a:off x="6191249" y="8686800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3181350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57;&#1084;&#1077;&#1090;&#1099;%20&#1088;&#1072;&#1073;&#1086;&#1095;&#1080;&#1077;\2008\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rozhnyj\Downloads\&#1042;&#1040;&#1057;&#1048;&#1051;&#1048;&#1049;\&#1055;&#1048;&#1056;%20&#1057;&#1090;&#1072;&#1076;&#1080;&#1086;&#1085;\DOCUME~1\TEMP\LOCALS~1\Temp\Xl000026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a\AppData\Roaming\Microsoft\AddIns\sumprop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  <sheetName val="смета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  <sheetName val="Проект"/>
      <sheetName val="Текущие показатели"/>
      <sheetName val="З_П1"/>
      <sheetName val="СМЕТА_проект1"/>
      <sheetName val="СВОД_ПИР1"/>
      <sheetName val="13_11"/>
      <sheetName val="Пример_расчета1"/>
      <sheetName val="Коэфф1_1"/>
      <sheetName val="Прайс_лист1"/>
      <sheetName val="Сводная_смета1"/>
      <sheetName val="Сводная_газопровод1"/>
      <sheetName val="к_84-к_831"/>
      <sheetName val="См_1_наруж_водопровод"/>
      <sheetName val="КП_(2)"/>
      <sheetName val="в_работу"/>
      <sheetName val="Данные_для_расчёта_сметы"/>
      <sheetName val="СтрЗапасов_(2)"/>
      <sheetName val="Прибыль_опл"/>
      <sheetName val="ИД_СМР"/>
      <sheetName val="ИД_ПНР"/>
      <sheetName val="Выборка Заказчик"/>
      <sheetName val="Хаттон 90.90 Femco"/>
      <sheetName val="Общ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топография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  <sheetName val="лист1"/>
      <sheetName val="обно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  <sheetName val="УКП"/>
      <sheetName val="топография"/>
      <sheetName val="Сводка затрат"/>
      <sheetName val="база"/>
      <sheetName val="Коэффициенты"/>
      <sheetName val="Дополнительные параметры"/>
      <sheetName val="list"/>
      <sheetName val="Брянск"/>
      <sheetName val="св_см_мон_(2)"/>
      <sheetName val="св_см_Бр_нов_(2)"/>
      <sheetName val="См_Б"/>
      <sheetName val="Cпец_Б"/>
      <sheetName val="св_см_Суз_нов"/>
      <sheetName val="См_Суз"/>
      <sheetName val="св_см_Поч_н___"/>
      <sheetName val="См_Поч"/>
      <sheetName val="св_см_Лок_н__"/>
      <sheetName val="См_Локоть"/>
      <sheetName val="св_см_Тр"/>
      <sheetName val="См_Труб"/>
      <sheetName val="св_см_Уне"/>
      <sheetName val="См_Ун"/>
      <sheetName val="св_см_Дуб_н__(2)"/>
      <sheetName val="св_Дуб"/>
      <sheetName val="См_Дуб"/>
      <sheetName val="св_см_Кл_н"/>
      <sheetName val="См_Клет"/>
      <sheetName val="CпецКлет_"/>
      <sheetName val="св_см_Кл_им_н_"/>
      <sheetName val="См_Клим"/>
      <sheetName val="св_см_жук"/>
      <sheetName val="См_жук"/>
      <sheetName val="св_см_Дят__(2)"/>
      <sheetName val="См_Дят"/>
      <sheetName val="св_см_Клинц_н_"/>
      <sheetName val="См_Клинц"/>
      <sheetName val="Cпец_Клинц"/>
      <sheetName val="св_см_Сур_нов"/>
      <sheetName val="См_Сураж"/>
      <sheetName val="Cпец_Сураж"/>
      <sheetName val="ССМ_(2)"/>
      <sheetName val="Пуско-нал_(2)"/>
      <sheetName val="ЛЧ_Р"/>
      <sheetName val="План_Газпрома"/>
      <sheetName val="ПЛАН_07-10"/>
      <sheetName val="Смета_1_инж_изыск"/>
      <sheetName val="свод_2"/>
      <sheetName val="Дополнительные_параметры"/>
      <sheetName val="Сводка_затрат"/>
      <sheetName val="Шкаф"/>
      <sheetName val="Коэфф1."/>
      <sheetName val="Прайс лист"/>
      <sheetName val="смета"/>
      <sheetName val="Зап-3- СЦБ"/>
      <sheetName val="Командировочные"/>
      <sheetName val="обновление"/>
      <sheetName val="цена"/>
      <sheetName val="product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  <sheetName val="lucent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Таблица 5"/>
      <sheetName val="Таблица 3"/>
      <sheetName val="93-110"/>
      <sheetName val="ПДР"/>
      <sheetName val="Зап-3- СЦБ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1"/>
      <sheetName val="эл_химз_"/>
      <sheetName val="геология_"/>
      <sheetName val="к_84-к_83"/>
      <sheetName val="HP_и_оргтехника"/>
      <sheetName val="Коэфф1_"/>
      <sheetName val="Прайс_лист"/>
      <sheetName val="СМЕТА_проект"/>
      <sheetName val="Лист_опроса"/>
      <sheetName val="13_1"/>
      <sheetName val="свод_2"/>
      <sheetName val="выборка на22 июня"/>
      <sheetName val="см8"/>
      <sheetName val="Calc"/>
      <sheetName val="свод"/>
      <sheetName val="СметаСводная снег"/>
      <sheetName val="Смета 1свод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Данные_для_расчёта_сметы"/>
      <sheetName val="Смета_1"/>
      <sheetName val="свод 3"/>
      <sheetName val="шаблон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breakdown"/>
      <sheetName val="EKDEB90"/>
      <sheetName val="Калплан Кра"/>
      <sheetName val="Коэф КВ"/>
      <sheetName val="кп (3)"/>
      <sheetName val=""/>
      <sheetName val="Подрядчики"/>
      <sheetName val="ма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/>
      <sheetData sheetId="44" refreshError="1"/>
      <sheetData sheetId="45" refreshError="1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  <sheetName val="спецификация"/>
      <sheetName val="Panduit"/>
      <sheetName val="свод 3"/>
      <sheetName val="топография"/>
      <sheetName val="№1"/>
      <sheetName val="Коэфф"/>
      <sheetName val="Смета_5_2005_Карьеры-Б"/>
      <sheetName val="геодез"/>
      <sheetName val="геоф"/>
      <sheetName val="свод 2"/>
      <sheetName val="Справочные данные"/>
      <sheetName val="3.1.6"/>
      <sheetName val="09-10-02"/>
      <sheetName val="ОПС"/>
      <sheetName val="база"/>
      <sheetName val="коэффициенты"/>
      <sheetName val="data"/>
      <sheetName val="Труд"/>
      <sheetName val="геод"/>
      <sheetName val="Смета 7"/>
      <sheetName val="Смета"/>
      <sheetName val="ид смр"/>
      <sheetName val="ид пнр"/>
      <sheetName val="исх_данные"/>
      <sheetName val="Данные для расчёта сметы"/>
      <sheetName val="шаблон"/>
      <sheetName val="БД"/>
      <sheetName val="график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  <sheetName val="БДР"/>
      <sheetName val="мобдемоб"/>
      <sheetName val="Командировочные"/>
      <sheetName val="Исходные"/>
      <sheetName val=""/>
      <sheetName val="темп"/>
      <sheetName val="Настройка"/>
      <sheetName val="3.1"/>
      <sheetName val="Настройки"/>
      <sheetName val="Тестовый"/>
      <sheetName val="кап.ремонт"/>
      <sheetName val="Расчет 2"/>
      <sheetName val="Смета №1"/>
      <sheetName val="Смета 2"/>
      <sheetName val="№5 СУБ Инж защ"/>
      <sheetName val="Дополнительные па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  <sheetName val="топография"/>
      <sheetName val="ОПС"/>
      <sheetName val="проектные роли"/>
      <sheetName val="База Геодезия"/>
      <sheetName val="База Геология"/>
      <sheetName val="Сводная смета"/>
      <sheetName val="Настройка"/>
      <sheetName val="ССМ_(2)"/>
      <sheetName val="Пуско-нал_(2)"/>
      <sheetName val="СметаСводная_Рыб"/>
      <sheetName val="База_Геодезия"/>
      <sheetName val="База_Геология"/>
      <sheetName val="Сводная_смета"/>
      <sheetName val="№1"/>
      <sheetName val="счет-фактура"/>
      <sheetName val="Общие"/>
      <sheetName val="пд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  <sheetName val="Main list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Промер глуб"/>
      <sheetName val="Расчет №1.1"/>
      <sheetName val="Расчет №2.1"/>
      <sheetName val="Пра"/>
      <sheetName val="ИД ПНР"/>
      <sheetName val="Технический лист"/>
      <sheetName val="анализ 2003_2004исполнение МТО"/>
      <sheetName val="Тестовый"/>
      <sheetName val="Panduit"/>
      <sheetName val=" Свод"/>
      <sheetName val="исключ ЭХЗ"/>
      <sheetName val="БДР"/>
      <sheetName val="геол"/>
      <sheetName val="аванс по ОС"/>
      <sheetName val="Авансы выданные"/>
      <sheetName val="Кред"/>
      <sheetName val="ДЗ"/>
      <sheetName val="Кред. задолж."/>
      <sheetName val="Прочие"/>
      <sheetName val="ГАЗ_камаз"/>
      <sheetName val="41"/>
      <sheetName val="Договорная цена"/>
      <sheetName val="№2Гидромет."/>
      <sheetName val="№2Геолог"/>
      <sheetName val="№2Геолог с.п."/>
      <sheetName val="№3Экологи (2этап)"/>
      <sheetName val="Исходная"/>
      <sheetName val="3 Сл.-структура затрат"/>
      <sheetName val="const"/>
      <sheetName val="расчеты"/>
      <sheetName val="ПС 110 кВ (доп)"/>
      <sheetName val="ПД-2.1"/>
      <sheetName val="Смета 7"/>
      <sheetName val="Бл_электр_"/>
      <sheetName val="Прил.5 СС"/>
      <sheetName val="расчет вязкости"/>
      <sheetName val="Сравнение с Finder - ДНС-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/>
      <sheetData sheetId="825" refreshError="1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/>
      <sheetData sheetId="1051" refreshError="1"/>
      <sheetData sheetId="1052" refreshError="1"/>
      <sheetData sheetId="1053" refreshError="1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/>
      <sheetData sheetId="1071" refreshError="1"/>
      <sheetData sheetId="1072"/>
      <sheetData sheetId="1073" refreshError="1"/>
      <sheetData sheetId="1074" refreshError="1"/>
      <sheetData sheetId="1075">
        <row r="1">
          <cell r="B1">
            <v>0</v>
          </cell>
        </row>
      </sheetData>
      <sheetData sheetId="1076" refreshError="1"/>
      <sheetData sheetId="10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  <sheetName val="Переменные и константы"/>
      <sheetName val="Дог цена"/>
      <sheetName val="топография"/>
      <sheetName val="свод 2"/>
      <sheetName val="Смета"/>
      <sheetName val="Переменные_и_константы"/>
      <sheetName val="См3 СЦБ-зап"/>
      <sheetName val="БД"/>
      <sheetName val="Общ"/>
      <sheetName val="СметаСводная Колпино"/>
      <sheetName val="автоматизация РД"/>
      <sheetName val="Новый справочник БДР"/>
      <sheetName val="РС "/>
      <sheetName val="cons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  <sheetName val="Курс $"/>
      <sheetName val="Сводный СР"/>
      <sheetName val="ИМЯ"/>
      <sheetName val="Имя2"/>
      <sheetName val="консолидация"/>
      <sheetName val="к-ты"/>
      <sheetName val="Справка"/>
      <sheetName val="СметаСводная Рыб"/>
      <sheetName val="хар_"/>
      <sheetName val="с1_"/>
      <sheetName val="выборка на22 июня"/>
      <sheetName val="Новый справочник БДР"/>
      <sheetName val="Курсы"/>
      <sheetName val="Payments 2006"/>
      <sheetName val="счет-фактура"/>
      <sheetName val="Сводная смета"/>
      <sheetName val="Курс_доллара1"/>
      <sheetName val="ПО_1-7"/>
      <sheetName val="Данные_для_расчёта_сметы"/>
      <sheetName val="Коэфф1_"/>
      <sheetName val="свод_2"/>
      <sheetName val="СметаСводная_Колпино"/>
      <sheetName val="Дог_цена"/>
      <sheetName val="Курс_$"/>
      <sheetName val="Сводный_СР"/>
      <sheetName val="выборка_на22_июня"/>
      <sheetName val="ид смр"/>
      <sheetName val="12"/>
      <sheetName val="выборка заказчик"/>
      <sheetName val="спр1"/>
      <sheetName val="DATA"/>
      <sheetName val="Общ"/>
      <sheetName val="ЛЧ Р"/>
      <sheetName val="шаблон"/>
      <sheetName val="смета проект"/>
      <sheetName val="терм.обез"/>
      <sheetName val="химреаг."/>
      <sheetName val="Ресурсы"/>
      <sheetName val="Объекты"/>
      <sheetName val="ИД"/>
      <sheetName val="спецификация"/>
      <sheetName val="оборуд_1"/>
      <sheetName val="Расчет_ССР"/>
      <sheetName val="(свод)"/>
      <sheetName val="Списки"/>
      <sheetName val="Лист опроса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A2">
            <v>25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A2">
            <v>25</v>
          </cell>
        </row>
      </sheetData>
      <sheetData sheetId="35">
        <row r="2">
          <cell r="A2">
            <v>25</v>
          </cell>
        </row>
      </sheetData>
      <sheetData sheetId="36">
        <row r="2">
          <cell r="A2">
            <v>25</v>
          </cell>
        </row>
      </sheetData>
      <sheetData sheetId="37">
        <row r="2">
          <cell r="A2">
            <v>25</v>
          </cell>
        </row>
      </sheetData>
      <sheetData sheetId="38">
        <row r="2">
          <cell r="A2">
            <v>25</v>
          </cell>
        </row>
      </sheetData>
      <sheetData sheetId="39">
        <row r="2">
          <cell r="A2">
            <v>25</v>
          </cell>
        </row>
      </sheetData>
      <sheetData sheetId="40">
        <row r="2">
          <cell r="A2">
            <v>25</v>
          </cell>
        </row>
      </sheetData>
      <sheetData sheetId="41">
        <row r="2">
          <cell r="A2">
            <v>25</v>
          </cell>
        </row>
      </sheetData>
      <sheetData sheetId="42" refreshError="1"/>
      <sheetData sheetId="43">
        <row r="2">
          <cell r="A2">
            <v>25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  <sheetName val="шкаф"/>
      <sheetName val="Вспомогательный"/>
      <sheetName val="коэфф1."/>
      <sheetName val="прайс лист"/>
      <sheetName val="топография"/>
      <sheetName val="лист1"/>
      <sheetName val="обновление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Коэфф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РучБур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РасчетКомандир1"/>
      <sheetName val="РасчетКоманди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  <sheetName val="геолог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Коэффициенты"/>
      <sheetName val="СВОДКА развязка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смета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Вспомогательный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смета"/>
      <sheetName val="Прямые расходы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  <sheetName val="шаблон"/>
      <sheetName val="Поставка"/>
      <sheetName val="Расче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  <sheetName val="Data"/>
      <sheetName val="Титул"/>
      <sheetName val="Справочники"/>
      <sheetName val="BACT"/>
      <sheetName val="топография"/>
      <sheetName val="Общая часть"/>
      <sheetName val="Сводная"/>
      <sheetName val="Счет-Фактур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  <sheetName val="ОбмОбслЗемОд"/>
      <sheetName val="СмРучБу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Main list"/>
      <sheetName val="Пра"/>
      <sheetName val="Промер глуб"/>
      <sheetName val="Расчет №1.1"/>
      <sheetName val="Расчет №2.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  <sheetName val="РС"/>
      <sheetName val="Norm"/>
      <sheetName val="ПДР"/>
      <sheetName val="Лист1"/>
      <sheetName val="Обновление"/>
      <sheetName val="Цена"/>
      <sheetName val="Prod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  <sheetName val="Спецификация"/>
      <sheetName val="Шатура 16,04"/>
      <sheetName val="Р 01-12 оф.прав"/>
      <sheetName val="Договорная цена"/>
      <sheetName val="Spec ИВЦ(16.08)"/>
      <sheetName val="топография"/>
      <sheetName val="Panduit_old"/>
      <sheetName val="Spec_ИВЦ"/>
      <sheetName val="Panduit_(new)"/>
      <sheetName val="Оборуд_в_шкафах"/>
      <sheetName val="Выборка_Заказчик"/>
      <sheetName val="Сводная_смета"/>
      <sheetName val="Свод_объем"/>
      <sheetName val="Р_01-12_оф_прав"/>
      <sheetName val="Spec_ИВЦ(16_08)"/>
      <sheetName val="Шатура_16,04"/>
      <sheetName val="обновление"/>
      <sheetName val="цена"/>
      <sheetName val="product"/>
      <sheetName val="лист1"/>
      <sheetName val="график"/>
      <sheetName val="Main list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1"/>
  <sheetViews>
    <sheetView workbookViewId="0">
      <selection activeCell="C11" sqref="C11:D21"/>
    </sheetView>
  </sheetViews>
  <sheetFormatPr defaultRowHeight="15" x14ac:dyDescent="0.25"/>
  <cols>
    <col min="1" max="1" width="9.140625" style="2"/>
    <col min="2" max="2" width="39.7109375" customWidth="1"/>
    <col min="3" max="3" width="28" customWidth="1"/>
    <col min="4" max="4" width="25.5703125" customWidth="1"/>
    <col min="6" max="6" width="67.28515625" style="1" customWidth="1"/>
  </cols>
  <sheetData>
    <row r="5" spans="1:6" ht="15.75" thickBot="1" x14ac:dyDescent="0.3"/>
    <row r="6" spans="1:6" ht="15.75" x14ac:dyDescent="0.25">
      <c r="A6" s="447" t="s">
        <v>0</v>
      </c>
      <c r="B6" s="450" t="s">
        <v>27</v>
      </c>
      <c r="C6" s="453" t="s">
        <v>218</v>
      </c>
      <c r="D6" s="454"/>
      <c r="E6" s="121"/>
    </row>
    <row r="7" spans="1:6" ht="16.5" thickBot="1" x14ac:dyDescent="0.3">
      <c r="A7" s="448"/>
      <c r="B7" s="451"/>
      <c r="C7" s="455"/>
      <c r="D7" s="456"/>
      <c r="E7" s="121"/>
    </row>
    <row r="8" spans="1:6" ht="15.75" x14ac:dyDescent="0.25">
      <c r="A8" s="448"/>
      <c r="B8" s="451"/>
      <c r="C8" s="457" t="s">
        <v>219</v>
      </c>
      <c r="D8" s="457" t="s">
        <v>220</v>
      </c>
      <c r="E8" s="121"/>
    </row>
    <row r="9" spans="1:6" ht="16.5" thickBot="1" x14ac:dyDescent="0.3">
      <c r="A9" s="449"/>
      <c r="B9" s="452"/>
      <c r="C9" s="458"/>
      <c r="D9" s="458"/>
      <c r="E9" s="121"/>
    </row>
    <row r="10" spans="1:6" ht="16.5" thickBot="1" x14ac:dyDescent="0.3">
      <c r="A10" s="126">
        <v>1</v>
      </c>
      <c r="B10" s="122">
        <v>2</v>
      </c>
      <c r="C10" s="122">
        <v>3</v>
      </c>
      <c r="D10" s="122">
        <v>4</v>
      </c>
      <c r="E10" s="121"/>
    </row>
    <row r="11" spans="1:6" ht="63.75" thickBot="1" x14ac:dyDescent="0.3">
      <c r="A11" s="127">
        <v>1</v>
      </c>
      <c r="B11" s="123" t="s">
        <v>221</v>
      </c>
      <c r="C11" s="124" t="s">
        <v>222</v>
      </c>
      <c r="D11" s="125">
        <v>45138</v>
      </c>
      <c r="E11" s="121"/>
    </row>
    <row r="12" spans="1:6" ht="32.25" thickBot="1" x14ac:dyDescent="0.3">
      <c r="A12" s="127">
        <v>2</v>
      </c>
      <c r="B12" s="123" t="s">
        <v>223</v>
      </c>
      <c r="C12" s="124" t="s">
        <v>222</v>
      </c>
      <c r="D12" s="125">
        <v>45157</v>
      </c>
      <c r="E12" s="121"/>
      <c r="F12" s="128"/>
    </row>
    <row r="13" spans="1:6" ht="16.5" thickBot="1" x14ac:dyDescent="0.3">
      <c r="A13" s="127">
        <v>3</v>
      </c>
      <c r="B13" s="123" t="s">
        <v>224</v>
      </c>
      <c r="C13" s="124"/>
      <c r="D13" s="124"/>
      <c r="E13" s="121"/>
    </row>
    <row r="14" spans="1:6" ht="16.5" thickBot="1" x14ac:dyDescent="0.3">
      <c r="A14" s="127" t="s">
        <v>75</v>
      </c>
      <c r="B14" s="123" t="s">
        <v>225</v>
      </c>
      <c r="C14" s="124" t="s">
        <v>222</v>
      </c>
      <c r="D14" s="125">
        <v>45219</v>
      </c>
      <c r="E14" s="121"/>
    </row>
    <row r="15" spans="1:6" ht="32.25" thickBot="1" x14ac:dyDescent="0.3">
      <c r="A15" s="127" t="s">
        <v>117</v>
      </c>
      <c r="B15" s="123" t="s">
        <v>226</v>
      </c>
      <c r="C15" s="124" t="s">
        <v>222</v>
      </c>
      <c r="D15" s="125">
        <v>45219</v>
      </c>
      <c r="E15" s="121"/>
    </row>
    <row r="16" spans="1:6" ht="16.5" thickBot="1" x14ac:dyDescent="0.3">
      <c r="A16" s="127" t="s">
        <v>118</v>
      </c>
      <c r="B16" s="123" t="s">
        <v>227</v>
      </c>
      <c r="C16" s="124" t="s">
        <v>222</v>
      </c>
      <c r="D16" s="125">
        <v>45219</v>
      </c>
      <c r="E16" s="121"/>
    </row>
    <row r="17" spans="1:5" ht="16.5" thickBot="1" x14ac:dyDescent="0.3">
      <c r="A17" s="127" t="s">
        <v>119</v>
      </c>
      <c r="B17" s="123" t="s">
        <v>228</v>
      </c>
      <c r="C17" s="124" t="s">
        <v>222</v>
      </c>
      <c r="D17" s="125">
        <v>45219</v>
      </c>
      <c r="E17" s="121"/>
    </row>
    <row r="18" spans="1:5" ht="16.5" thickBot="1" x14ac:dyDescent="0.3">
      <c r="A18" s="127">
        <v>4</v>
      </c>
      <c r="B18" s="123" t="s">
        <v>229</v>
      </c>
      <c r="C18" s="124"/>
      <c r="D18" s="124"/>
      <c r="E18" s="121"/>
    </row>
    <row r="19" spans="1:5" ht="32.25" thickBot="1" x14ac:dyDescent="0.3">
      <c r="A19" s="127" t="s">
        <v>120</v>
      </c>
      <c r="B19" s="123" t="s">
        <v>230</v>
      </c>
      <c r="C19" s="124" t="s">
        <v>222</v>
      </c>
      <c r="D19" s="125">
        <v>45198</v>
      </c>
      <c r="E19" s="121"/>
    </row>
    <row r="20" spans="1:5" ht="32.25" thickBot="1" x14ac:dyDescent="0.3">
      <c r="A20" s="127" t="s">
        <v>121</v>
      </c>
      <c r="B20" s="123" t="s">
        <v>231</v>
      </c>
      <c r="C20" s="124" t="s">
        <v>222</v>
      </c>
      <c r="D20" s="125">
        <v>45254</v>
      </c>
      <c r="E20" s="121"/>
    </row>
    <row r="21" spans="1:5" ht="16.5" thickBot="1" x14ac:dyDescent="0.3">
      <c r="A21" s="127">
        <v>5</v>
      </c>
      <c r="B21" s="123" t="s">
        <v>232</v>
      </c>
      <c r="C21" s="125">
        <v>45278</v>
      </c>
      <c r="D21" s="125">
        <v>45347</v>
      </c>
      <c r="E21" s="121"/>
    </row>
  </sheetData>
  <mergeCells count="5">
    <mergeCell ref="A6:A9"/>
    <mergeCell ref="B6:B9"/>
    <mergeCell ref="C6:D7"/>
    <mergeCell ref="C8:C9"/>
    <mergeCell ref="D8:D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opLeftCell="A79" workbookViewId="0">
      <selection activeCell="G87" sqref="G87"/>
    </sheetView>
  </sheetViews>
  <sheetFormatPr defaultRowHeight="15" x14ac:dyDescent="0.25"/>
  <cols>
    <col min="1" max="1" width="6" customWidth="1"/>
    <col min="2" max="2" width="39" customWidth="1"/>
    <col min="3" max="3" width="14.5703125" customWidth="1"/>
    <col min="4" max="4" width="10.5703125" customWidth="1"/>
    <col min="5" max="5" width="42" customWidth="1"/>
    <col min="6" max="6" width="15.28515625" customWidth="1"/>
    <col min="7" max="7" width="19.28515625" customWidth="1"/>
  </cols>
  <sheetData>
    <row r="1" spans="1:13" x14ac:dyDescent="0.25">
      <c r="A1" s="277"/>
      <c r="B1" s="284"/>
      <c r="C1" s="284"/>
      <c r="D1" s="277"/>
      <c r="E1" s="277"/>
      <c r="F1" s="277"/>
      <c r="G1" s="282" t="s">
        <v>237</v>
      </c>
      <c r="H1" s="244"/>
      <c r="I1" s="244"/>
      <c r="J1" s="244"/>
      <c r="K1" s="244"/>
      <c r="L1" s="244"/>
      <c r="M1" s="244"/>
    </row>
    <row r="2" spans="1:13" x14ac:dyDescent="0.25">
      <c r="A2" s="292"/>
      <c r="B2" s="284"/>
      <c r="C2" s="284"/>
      <c r="D2" s="283"/>
      <c r="E2" s="283"/>
      <c r="F2" s="283"/>
      <c r="G2" s="283"/>
      <c r="H2" s="244"/>
      <c r="I2" s="244"/>
      <c r="J2" s="244"/>
      <c r="K2" s="244"/>
      <c r="L2" s="244"/>
      <c r="M2" s="244"/>
    </row>
    <row r="3" spans="1:13" ht="15" customHeight="1" x14ac:dyDescent="0.25">
      <c r="A3" s="551" t="s">
        <v>1070</v>
      </c>
      <c r="B3" s="551"/>
      <c r="C3" s="551"/>
      <c r="D3" s="551"/>
      <c r="E3" s="551"/>
      <c r="F3" s="552"/>
      <c r="G3" s="552"/>
      <c r="H3" s="244"/>
      <c r="I3" s="244"/>
      <c r="J3" s="244"/>
      <c r="K3" s="244"/>
      <c r="L3" s="244"/>
      <c r="M3" s="244"/>
    </row>
    <row r="4" spans="1:13" ht="15" customHeight="1" x14ac:dyDescent="0.25">
      <c r="A4" s="553" t="s">
        <v>854</v>
      </c>
      <c r="B4" s="553"/>
      <c r="C4" s="553"/>
      <c r="D4" s="553"/>
      <c r="E4" s="553"/>
      <c r="F4" s="554"/>
      <c r="G4" s="554"/>
      <c r="H4" s="244"/>
      <c r="I4" s="244"/>
      <c r="J4" s="244"/>
      <c r="K4" s="244"/>
      <c r="L4" s="244"/>
      <c r="M4" s="244"/>
    </row>
    <row r="5" spans="1:13" ht="15" customHeight="1" x14ac:dyDescent="0.25">
      <c r="A5" s="553" t="s">
        <v>855</v>
      </c>
      <c r="B5" s="553"/>
      <c r="C5" s="553"/>
      <c r="D5" s="553"/>
      <c r="E5" s="553"/>
      <c r="F5" s="554"/>
      <c r="G5" s="554"/>
      <c r="H5" s="244"/>
      <c r="I5" s="244"/>
      <c r="J5" s="244"/>
      <c r="K5" s="244"/>
      <c r="L5" s="244"/>
      <c r="M5" s="244"/>
    </row>
    <row r="6" spans="1:13" ht="15" customHeight="1" x14ac:dyDescent="0.25">
      <c r="A6" s="553" t="s">
        <v>856</v>
      </c>
      <c r="B6" s="553"/>
      <c r="C6" s="553"/>
      <c r="D6" s="553"/>
      <c r="E6" s="553"/>
      <c r="F6" s="554"/>
      <c r="G6" s="554"/>
      <c r="H6" s="244"/>
      <c r="I6" s="244"/>
      <c r="J6" s="244"/>
      <c r="K6" s="244"/>
      <c r="L6" s="244"/>
      <c r="M6" s="244"/>
    </row>
    <row r="7" spans="1:13" ht="15" customHeight="1" x14ac:dyDescent="0.25">
      <c r="A7" s="553" t="s">
        <v>1136</v>
      </c>
      <c r="B7" s="553"/>
      <c r="C7" s="553"/>
      <c r="D7" s="553"/>
      <c r="E7" s="553"/>
      <c r="F7" s="554"/>
      <c r="G7" s="554"/>
      <c r="H7" s="244"/>
      <c r="I7" s="244"/>
      <c r="J7" s="244"/>
      <c r="K7" s="244"/>
      <c r="L7" s="244"/>
      <c r="M7" s="244"/>
    </row>
    <row r="8" spans="1:13" x14ac:dyDescent="0.25">
      <c r="A8" s="279"/>
      <c r="B8" s="279"/>
      <c r="C8" s="280"/>
      <c r="D8" s="280"/>
      <c r="E8" s="281"/>
      <c r="F8" s="277"/>
      <c r="G8" s="277"/>
      <c r="H8" s="244"/>
      <c r="I8" s="244"/>
      <c r="J8" s="244"/>
      <c r="K8" s="244"/>
      <c r="L8" s="244"/>
      <c r="M8" s="244"/>
    </row>
    <row r="9" spans="1:13" ht="47.25" customHeight="1" x14ac:dyDescent="0.25">
      <c r="A9" s="133" t="s">
        <v>26</v>
      </c>
      <c r="B9" s="134" t="s">
        <v>180</v>
      </c>
      <c r="C9" s="134" t="s">
        <v>5</v>
      </c>
      <c r="D9" s="134" t="s">
        <v>6</v>
      </c>
      <c r="E9" s="134" t="s">
        <v>7</v>
      </c>
      <c r="F9" s="135" t="s">
        <v>857</v>
      </c>
      <c r="G9" s="135" t="s">
        <v>858</v>
      </c>
      <c r="H9" s="244"/>
      <c r="I9" s="244"/>
      <c r="J9" s="244"/>
      <c r="K9" s="244"/>
      <c r="L9" s="244"/>
      <c r="M9" s="244"/>
    </row>
    <row r="10" spans="1:13" x14ac:dyDescent="0.25">
      <c r="A10" s="136">
        <v>1</v>
      </c>
      <c r="B10" s="137">
        <v>2</v>
      </c>
      <c r="C10" s="137">
        <v>3</v>
      </c>
      <c r="D10" s="137">
        <v>4</v>
      </c>
      <c r="E10" s="137">
        <v>5</v>
      </c>
      <c r="F10" s="136">
        <v>6</v>
      </c>
      <c r="G10" s="136">
        <v>7</v>
      </c>
      <c r="H10" s="244"/>
      <c r="I10" s="244"/>
      <c r="J10" s="244"/>
      <c r="K10" s="244"/>
      <c r="L10" s="244"/>
      <c r="M10" s="244"/>
    </row>
    <row r="11" spans="1:13" ht="15" customHeight="1" x14ac:dyDescent="0.25">
      <c r="A11" s="545" t="s">
        <v>859</v>
      </c>
      <c r="B11" s="546"/>
      <c r="C11" s="546"/>
      <c r="D11" s="546"/>
      <c r="E11" s="546"/>
      <c r="F11" s="546"/>
      <c r="G11" s="546"/>
      <c r="H11" s="244"/>
      <c r="I11" s="244"/>
      <c r="J11" s="244"/>
      <c r="K11" s="244"/>
      <c r="L11" s="244"/>
      <c r="M11" s="244"/>
    </row>
    <row r="12" spans="1:13" ht="52.5" customHeight="1" x14ac:dyDescent="0.25">
      <c r="A12" s="542">
        <v>1</v>
      </c>
      <c r="B12" s="299" t="s">
        <v>1071</v>
      </c>
      <c r="C12" s="300" t="s">
        <v>9</v>
      </c>
      <c r="D12" s="301">
        <v>10</v>
      </c>
      <c r="E12" s="302" t="s">
        <v>996</v>
      </c>
      <c r="F12" s="301" t="s">
        <v>997</v>
      </c>
      <c r="G12" s="303">
        <v>403.2</v>
      </c>
      <c r="H12" s="244"/>
      <c r="I12" s="244"/>
      <c r="J12" s="244"/>
      <c r="K12" s="244"/>
      <c r="L12" s="244"/>
      <c r="M12" s="244"/>
    </row>
    <row r="13" spans="1:13" ht="64.5" customHeight="1" x14ac:dyDescent="0.25">
      <c r="A13" s="543"/>
      <c r="B13" s="304"/>
      <c r="C13" s="305"/>
      <c r="D13" s="306"/>
      <c r="E13" s="307" t="s">
        <v>993</v>
      </c>
      <c r="F13" s="306"/>
      <c r="G13" s="308" t="s">
        <v>170</v>
      </c>
      <c r="H13" s="244"/>
      <c r="I13" s="244"/>
      <c r="J13" s="244"/>
      <c r="K13" s="244"/>
      <c r="L13" s="244"/>
      <c r="M13" s="244"/>
    </row>
    <row r="14" spans="1:13" ht="51.75" customHeight="1" x14ac:dyDescent="0.25">
      <c r="A14" s="544"/>
      <c r="B14" s="304"/>
      <c r="C14" s="305"/>
      <c r="D14" s="306"/>
      <c r="E14" s="307" t="s">
        <v>994</v>
      </c>
      <c r="F14" s="306"/>
      <c r="G14" s="308" t="s">
        <v>170</v>
      </c>
      <c r="H14" s="244"/>
      <c r="I14" s="244"/>
      <c r="J14" s="244"/>
      <c r="K14" s="244"/>
      <c r="L14" s="244"/>
      <c r="M14" s="244"/>
    </row>
    <row r="15" spans="1:13" ht="61.5" customHeight="1" x14ac:dyDescent="0.25">
      <c r="A15" s="542">
        <v>2</v>
      </c>
      <c r="B15" s="299" t="s">
        <v>1072</v>
      </c>
      <c r="C15" s="300" t="s">
        <v>8</v>
      </c>
      <c r="D15" s="301">
        <v>4</v>
      </c>
      <c r="E15" s="302" t="s">
        <v>991</v>
      </c>
      <c r="F15" s="301" t="s">
        <v>992</v>
      </c>
      <c r="G15" s="303">
        <v>282.24</v>
      </c>
      <c r="H15" s="244"/>
      <c r="I15" s="244"/>
      <c r="J15" s="244"/>
      <c r="K15" s="244"/>
      <c r="L15" s="244"/>
      <c r="M15" s="244"/>
    </row>
    <row r="16" spans="1:13" ht="55.5" customHeight="1" x14ac:dyDescent="0.25">
      <c r="A16" s="543"/>
      <c r="B16" s="304"/>
      <c r="C16" s="305"/>
      <c r="D16" s="306"/>
      <c r="E16" s="307" t="s">
        <v>1073</v>
      </c>
      <c r="F16" s="306"/>
      <c r="G16" s="308" t="s">
        <v>170</v>
      </c>
      <c r="H16" s="244"/>
      <c r="I16" s="244"/>
      <c r="J16" s="244"/>
      <c r="K16" s="244"/>
      <c r="L16" s="244"/>
      <c r="M16" s="244"/>
    </row>
    <row r="17" spans="1:13" ht="52.5" customHeight="1" x14ac:dyDescent="0.25">
      <c r="A17" s="544"/>
      <c r="B17" s="304"/>
      <c r="C17" s="305"/>
      <c r="D17" s="306"/>
      <c r="E17" s="307" t="s">
        <v>1074</v>
      </c>
      <c r="F17" s="306"/>
      <c r="G17" s="308" t="s">
        <v>170</v>
      </c>
      <c r="H17" s="244"/>
      <c r="I17" s="244"/>
      <c r="J17" s="244"/>
      <c r="K17" s="244"/>
      <c r="L17" s="244"/>
      <c r="M17" s="244"/>
    </row>
    <row r="18" spans="1:13" ht="66.75" customHeight="1" x14ac:dyDescent="0.25">
      <c r="A18" s="542">
        <v>3</v>
      </c>
      <c r="B18" s="299" t="s">
        <v>1075</v>
      </c>
      <c r="C18" s="300" t="s">
        <v>1076</v>
      </c>
      <c r="D18" s="301">
        <v>10</v>
      </c>
      <c r="E18" s="302" t="s">
        <v>1077</v>
      </c>
      <c r="F18" s="301" t="s">
        <v>1274</v>
      </c>
      <c r="G18" s="303" t="s">
        <v>1275</v>
      </c>
      <c r="H18" s="244"/>
      <c r="I18" s="244"/>
      <c r="J18" s="244"/>
      <c r="K18" s="244"/>
      <c r="L18" s="244"/>
      <c r="M18" s="244"/>
    </row>
    <row r="19" spans="1:13" ht="54" customHeight="1" x14ac:dyDescent="0.25">
      <c r="A19" s="543"/>
      <c r="B19" s="304"/>
      <c r="C19" s="305"/>
      <c r="D19" s="306"/>
      <c r="E19" s="307" t="s">
        <v>1073</v>
      </c>
      <c r="F19" s="306"/>
      <c r="G19" s="308" t="s">
        <v>170</v>
      </c>
      <c r="H19" s="244"/>
      <c r="I19" s="244"/>
      <c r="J19" s="244"/>
      <c r="K19" s="244"/>
      <c r="L19" s="244"/>
      <c r="M19" s="244"/>
    </row>
    <row r="20" spans="1:13" ht="60" customHeight="1" x14ac:dyDescent="0.25">
      <c r="A20" s="544"/>
      <c r="B20" s="304"/>
      <c r="C20" s="305"/>
      <c r="D20" s="306"/>
      <c r="E20" s="307" t="s">
        <v>1074</v>
      </c>
      <c r="F20" s="306"/>
      <c r="G20" s="308" t="s">
        <v>170</v>
      </c>
      <c r="H20" s="244"/>
      <c r="I20" s="244"/>
      <c r="J20" s="244"/>
      <c r="K20" s="244"/>
      <c r="L20" s="244"/>
      <c r="M20" s="244"/>
    </row>
    <row r="21" spans="1:13" ht="70.5" customHeight="1" x14ac:dyDescent="0.25">
      <c r="A21" s="542">
        <v>4</v>
      </c>
      <c r="B21" s="299" t="s">
        <v>1078</v>
      </c>
      <c r="C21" s="300" t="s">
        <v>1076</v>
      </c>
      <c r="D21" s="301">
        <v>2</v>
      </c>
      <c r="E21" s="302" t="s">
        <v>1077</v>
      </c>
      <c r="F21" s="301" t="s">
        <v>1276</v>
      </c>
      <c r="G21" s="303">
        <v>477.12</v>
      </c>
      <c r="H21" s="244"/>
      <c r="I21" s="244"/>
      <c r="J21" s="244"/>
      <c r="K21" s="244"/>
      <c r="L21" s="244"/>
      <c r="M21" s="244"/>
    </row>
    <row r="22" spans="1:13" ht="57.75" customHeight="1" x14ac:dyDescent="0.25">
      <c r="A22" s="543"/>
      <c r="B22" s="304"/>
      <c r="C22" s="305"/>
      <c r="D22" s="306"/>
      <c r="E22" s="307" t="s">
        <v>1073</v>
      </c>
      <c r="F22" s="306"/>
      <c r="G22" s="308" t="s">
        <v>170</v>
      </c>
      <c r="H22" s="244"/>
      <c r="I22" s="244"/>
      <c r="J22" s="244"/>
      <c r="K22" s="244"/>
      <c r="L22" s="244"/>
      <c r="M22" s="244"/>
    </row>
    <row r="23" spans="1:13" ht="54.75" customHeight="1" x14ac:dyDescent="0.25">
      <c r="A23" s="544"/>
      <c r="B23" s="304"/>
      <c r="C23" s="305"/>
      <c r="D23" s="306"/>
      <c r="E23" s="307" t="s">
        <v>1074</v>
      </c>
      <c r="F23" s="306"/>
      <c r="G23" s="308" t="s">
        <v>170</v>
      </c>
      <c r="H23" s="244"/>
      <c r="I23" s="244"/>
      <c r="J23" s="244"/>
      <c r="K23" s="244"/>
      <c r="L23" s="244"/>
      <c r="M23" s="244"/>
    </row>
    <row r="24" spans="1:13" ht="45" customHeight="1" x14ac:dyDescent="0.25">
      <c r="A24" s="542">
        <v>5</v>
      </c>
      <c r="B24" s="299" t="s">
        <v>1010</v>
      </c>
      <c r="C24" s="300" t="s">
        <v>15</v>
      </c>
      <c r="D24" s="301">
        <v>30</v>
      </c>
      <c r="E24" s="302" t="s">
        <v>1011</v>
      </c>
      <c r="F24" s="301" t="s">
        <v>1254</v>
      </c>
      <c r="G24" s="303">
        <v>352.8</v>
      </c>
      <c r="H24" s="244"/>
      <c r="I24" s="244"/>
      <c r="J24" s="244"/>
      <c r="K24" s="244"/>
      <c r="L24" s="244"/>
      <c r="M24" s="244"/>
    </row>
    <row r="25" spans="1:13" ht="59.25" customHeight="1" x14ac:dyDescent="0.25">
      <c r="A25" s="543"/>
      <c r="B25" s="304"/>
      <c r="C25" s="305"/>
      <c r="D25" s="306"/>
      <c r="E25" s="307" t="s">
        <v>993</v>
      </c>
      <c r="F25" s="306"/>
      <c r="G25" s="308" t="s">
        <v>170</v>
      </c>
      <c r="H25" s="244"/>
      <c r="I25" s="244"/>
      <c r="J25" s="244"/>
      <c r="K25" s="244"/>
      <c r="L25" s="244"/>
      <c r="M25" s="244"/>
    </row>
    <row r="26" spans="1:13" ht="45" customHeight="1" x14ac:dyDescent="0.25">
      <c r="A26" s="544"/>
      <c r="B26" s="304"/>
      <c r="C26" s="305"/>
      <c r="D26" s="306"/>
      <c r="E26" s="307" t="s">
        <v>994</v>
      </c>
      <c r="F26" s="306"/>
      <c r="G26" s="308" t="s">
        <v>170</v>
      </c>
      <c r="H26" s="244"/>
      <c r="I26" s="244"/>
      <c r="J26" s="244"/>
      <c r="K26" s="244"/>
      <c r="L26" s="244"/>
      <c r="M26" s="244"/>
    </row>
    <row r="27" spans="1:13" ht="45" customHeight="1" x14ac:dyDescent="0.25">
      <c r="A27" s="298" t="s">
        <v>888</v>
      </c>
      <c r="B27" s="547" t="s">
        <v>889</v>
      </c>
      <c r="C27" s="548"/>
      <c r="D27" s="548"/>
      <c r="E27" s="548"/>
      <c r="F27" s="548"/>
      <c r="G27" s="309"/>
      <c r="H27" s="244"/>
      <c r="I27" s="244"/>
      <c r="J27" s="244"/>
      <c r="K27" s="244"/>
      <c r="L27" s="244"/>
      <c r="M27" s="244"/>
    </row>
    <row r="28" spans="1:13" ht="45" customHeight="1" x14ac:dyDescent="0.25">
      <c r="A28" s="298" t="s">
        <v>888</v>
      </c>
      <c r="B28" s="549" t="s">
        <v>1079</v>
      </c>
      <c r="C28" s="550"/>
      <c r="D28" s="550"/>
      <c r="E28" s="550"/>
      <c r="F28" s="550"/>
      <c r="G28" s="303" t="s">
        <v>1277</v>
      </c>
      <c r="H28" s="244"/>
      <c r="I28" s="244"/>
      <c r="J28" s="244"/>
      <c r="K28" s="244"/>
      <c r="L28" s="244"/>
      <c r="M28" s="244"/>
    </row>
    <row r="29" spans="1:13" ht="45" customHeight="1" x14ac:dyDescent="0.25">
      <c r="A29" s="298" t="s">
        <v>888</v>
      </c>
      <c r="B29" s="549" t="s">
        <v>1012</v>
      </c>
      <c r="C29" s="550"/>
      <c r="D29" s="550"/>
      <c r="E29" s="550"/>
      <c r="F29" s="550"/>
      <c r="G29" s="303" t="s">
        <v>1278</v>
      </c>
      <c r="H29" s="244"/>
      <c r="I29" s="244"/>
      <c r="J29" s="244"/>
      <c r="K29" s="244"/>
      <c r="L29" s="244"/>
      <c r="M29" s="244"/>
    </row>
    <row r="30" spans="1:13" ht="45" customHeight="1" x14ac:dyDescent="0.25">
      <c r="A30" s="298" t="s">
        <v>888</v>
      </c>
      <c r="B30" s="547" t="s">
        <v>892</v>
      </c>
      <c r="C30" s="548"/>
      <c r="D30" s="548"/>
      <c r="E30" s="548"/>
      <c r="F30" s="548"/>
      <c r="G30" s="309" t="s">
        <v>1278</v>
      </c>
      <c r="H30" s="244"/>
      <c r="I30" s="244"/>
      <c r="J30" s="244"/>
      <c r="K30" s="244"/>
      <c r="L30" s="244"/>
      <c r="M30" s="244"/>
    </row>
    <row r="31" spans="1:13" ht="45" customHeight="1" x14ac:dyDescent="0.25">
      <c r="A31" s="545" t="s">
        <v>893</v>
      </c>
      <c r="B31" s="546"/>
      <c r="C31" s="546"/>
      <c r="D31" s="546"/>
      <c r="E31" s="546"/>
      <c r="F31" s="546"/>
      <c r="G31" s="546"/>
      <c r="H31" s="244"/>
      <c r="I31" s="244"/>
      <c r="J31" s="244"/>
      <c r="K31" s="244"/>
      <c r="L31" s="244"/>
      <c r="M31" s="244"/>
    </row>
    <row r="32" spans="1:13" ht="54.95" customHeight="1" x14ac:dyDescent="0.25">
      <c r="A32" s="298">
        <v>6</v>
      </c>
      <c r="B32" s="299" t="s">
        <v>1080</v>
      </c>
      <c r="C32" s="300" t="s">
        <v>9</v>
      </c>
      <c r="D32" s="301">
        <v>10</v>
      </c>
      <c r="E32" s="302" t="s">
        <v>1017</v>
      </c>
      <c r="F32" s="301" t="s">
        <v>1018</v>
      </c>
      <c r="G32" s="303">
        <v>80</v>
      </c>
      <c r="H32" s="244"/>
      <c r="I32" s="244"/>
      <c r="J32" s="244"/>
      <c r="K32" s="244"/>
      <c r="L32" s="244"/>
      <c r="M32" s="244"/>
    </row>
    <row r="33" spans="1:13" ht="54.95" customHeight="1" x14ac:dyDescent="0.25">
      <c r="A33" s="298">
        <v>7</v>
      </c>
      <c r="B33" s="299" t="s">
        <v>1081</v>
      </c>
      <c r="C33" s="300" t="s">
        <v>8</v>
      </c>
      <c r="D33" s="301">
        <v>4</v>
      </c>
      <c r="E33" s="302" t="s">
        <v>1014</v>
      </c>
      <c r="F33" s="301" t="s">
        <v>1015</v>
      </c>
      <c r="G33" s="303">
        <v>56</v>
      </c>
      <c r="H33" s="244"/>
      <c r="I33" s="244"/>
      <c r="J33" s="244"/>
      <c r="K33" s="244"/>
      <c r="L33" s="244"/>
      <c r="M33" s="244"/>
    </row>
    <row r="34" spans="1:13" ht="54.95" customHeight="1" x14ac:dyDescent="0.25">
      <c r="A34" s="298">
        <v>8</v>
      </c>
      <c r="B34" s="299" t="s">
        <v>1082</v>
      </c>
      <c r="C34" s="300" t="s">
        <v>29</v>
      </c>
      <c r="D34" s="301">
        <v>2</v>
      </c>
      <c r="E34" s="302" t="s">
        <v>1083</v>
      </c>
      <c r="F34" s="301" t="s">
        <v>1279</v>
      </c>
      <c r="G34" s="303">
        <v>82</v>
      </c>
      <c r="H34" s="244"/>
      <c r="I34" s="244"/>
      <c r="J34" s="244"/>
      <c r="K34" s="244"/>
      <c r="L34" s="244"/>
      <c r="M34" s="244"/>
    </row>
    <row r="35" spans="1:13" ht="54.95" customHeight="1" x14ac:dyDescent="0.25">
      <c r="A35" s="298">
        <v>9</v>
      </c>
      <c r="B35" s="299" t="s">
        <v>1084</v>
      </c>
      <c r="C35" s="300" t="s">
        <v>30</v>
      </c>
      <c r="D35" s="301">
        <v>20</v>
      </c>
      <c r="E35" s="302" t="s">
        <v>1029</v>
      </c>
      <c r="F35" s="301" t="s">
        <v>1085</v>
      </c>
      <c r="G35" s="303">
        <v>120</v>
      </c>
      <c r="H35" s="244"/>
      <c r="I35" s="244"/>
      <c r="J35" s="244"/>
      <c r="K35" s="244"/>
      <c r="L35" s="244"/>
      <c r="M35" s="244"/>
    </row>
    <row r="36" spans="1:13" ht="54.95" customHeight="1" x14ac:dyDescent="0.25">
      <c r="A36" s="298">
        <v>10</v>
      </c>
      <c r="B36" s="299" t="s">
        <v>1086</v>
      </c>
      <c r="C36" s="300" t="s">
        <v>29</v>
      </c>
      <c r="D36" s="301">
        <v>2</v>
      </c>
      <c r="E36" s="302" t="s">
        <v>1087</v>
      </c>
      <c r="F36" s="301" t="s">
        <v>1280</v>
      </c>
      <c r="G36" s="303">
        <v>38</v>
      </c>
      <c r="H36" s="244"/>
      <c r="I36" s="244"/>
      <c r="J36" s="244"/>
      <c r="K36" s="244"/>
      <c r="L36" s="244"/>
      <c r="M36" s="244"/>
    </row>
    <row r="37" spans="1:13" ht="54.95" customHeight="1" x14ac:dyDescent="0.25">
      <c r="A37" s="298">
        <v>11</v>
      </c>
      <c r="B37" s="299" t="s">
        <v>1088</v>
      </c>
      <c r="C37" s="300" t="s">
        <v>8</v>
      </c>
      <c r="D37" s="301">
        <v>2</v>
      </c>
      <c r="E37" s="302" t="s">
        <v>1089</v>
      </c>
      <c r="F37" s="301" t="s">
        <v>1281</v>
      </c>
      <c r="G37" s="303">
        <v>14</v>
      </c>
      <c r="H37" s="244"/>
      <c r="I37" s="244"/>
      <c r="J37" s="244"/>
      <c r="K37" s="244"/>
      <c r="L37" s="244"/>
      <c r="M37" s="244"/>
    </row>
    <row r="38" spans="1:13" ht="54.95" customHeight="1" x14ac:dyDescent="0.25">
      <c r="A38" s="298">
        <v>12</v>
      </c>
      <c r="B38" s="299" t="s">
        <v>1090</v>
      </c>
      <c r="C38" s="300" t="s">
        <v>19</v>
      </c>
      <c r="D38" s="301">
        <v>2</v>
      </c>
      <c r="E38" s="302" t="s">
        <v>1091</v>
      </c>
      <c r="F38" s="301" t="s">
        <v>1282</v>
      </c>
      <c r="G38" s="303">
        <v>400</v>
      </c>
      <c r="H38" s="244"/>
      <c r="I38" s="244"/>
      <c r="J38" s="244"/>
      <c r="K38" s="244"/>
      <c r="L38" s="244"/>
      <c r="M38" s="244"/>
    </row>
    <row r="39" spans="1:13" ht="54.95" customHeight="1" x14ac:dyDescent="0.25">
      <c r="A39" s="298">
        <v>13</v>
      </c>
      <c r="B39" s="299" t="s">
        <v>1092</v>
      </c>
      <c r="C39" s="300" t="s">
        <v>19</v>
      </c>
      <c r="D39" s="301">
        <v>2</v>
      </c>
      <c r="E39" s="302" t="s">
        <v>1093</v>
      </c>
      <c r="F39" s="301" t="s">
        <v>1283</v>
      </c>
      <c r="G39" s="303">
        <v>128</v>
      </c>
      <c r="H39" s="244"/>
      <c r="I39" s="244"/>
      <c r="J39" s="244"/>
      <c r="K39" s="244"/>
      <c r="L39" s="244"/>
      <c r="M39" s="244"/>
    </row>
    <row r="40" spans="1:13" ht="54.95" customHeight="1" x14ac:dyDescent="0.25">
      <c r="A40" s="298">
        <v>14</v>
      </c>
      <c r="B40" s="299" t="s">
        <v>1094</v>
      </c>
      <c r="C40" s="300" t="s">
        <v>19</v>
      </c>
      <c r="D40" s="301">
        <v>2</v>
      </c>
      <c r="E40" s="302" t="s">
        <v>1095</v>
      </c>
      <c r="F40" s="301" t="s">
        <v>1284</v>
      </c>
      <c r="G40" s="303">
        <v>154</v>
      </c>
      <c r="H40" s="244"/>
      <c r="I40" s="244"/>
      <c r="J40" s="244"/>
      <c r="K40" s="244"/>
      <c r="L40" s="244"/>
      <c r="M40" s="244"/>
    </row>
    <row r="41" spans="1:13" ht="54.95" customHeight="1" x14ac:dyDescent="0.25">
      <c r="A41" s="298">
        <v>15</v>
      </c>
      <c r="B41" s="299" t="s">
        <v>1096</v>
      </c>
      <c r="C41" s="300" t="s">
        <v>19</v>
      </c>
      <c r="D41" s="301">
        <v>2</v>
      </c>
      <c r="E41" s="302" t="s">
        <v>1091</v>
      </c>
      <c r="F41" s="301" t="s">
        <v>1282</v>
      </c>
      <c r="G41" s="303">
        <v>400</v>
      </c>
      <c r="H41" s="244"/>
      <c r="I41" s="244"/>
      <c r="J41" s="244"/>
      <c r="K41" s="244"/>
      <c r="L41" s="244"/>
      <c r="M41" s="244"/>
    </row>
    <row r="42" spans="1:13" ht="54.95" customHeight="1" x14ac:dyDescent="0.25">
      <c r="A42" s="298">
        <v>16</v>
      </c>
      <c r="B42" s="299" t="s">
        <v>1097</v>
      </c>
      <c r="C42" s="300" t="s">
        <v>19</v>
      </c>
      <c r="D42" s="301">
        <v>2</v>
      </c>
      <c r="E42" s="302" t="s">
        <v>1091</v>
      </c>
      <c r="F42" s="301" t="s">
        <v>1282</v>
      </c>
      <c r="G42" s="303">
        <v>400</v>
      </c>
      <c r="H42" s="244"/>
      <c r="I42" s="244"/>
      <c r="J42" s="244"/>
      <c r="K42" s="244"/>
      <c r="L42" s="244"/>
      <c r="M42" s="244"/>
    </row>
    <row r="43" spans="1:13" ht="54.95" customHeight="1" x14ac:dyDescent="0.25">
      <c r="A43" s="298">
        <v>17</v>
      </c>
      <c r="B43" s="299" t="s">
        <v>1098</v>
      </c>
      <c r="C43" s="300" t="s">
        <v>19</v>
      </c>
      <c r="D43" s="301">
        <v>2</v>
      </c>
      <c r="E43" s="302" t="s">
        <v>1091</v>
      </c>
      <c r="F43" s="301" t="s">
        <v>1282</v>
      </c>
      <c r="G43" s="303">
        <v>400</v>
      </c>
      <c r="H43" s="244"/>
      <c r="I43" s="244"/>
      <c r="J43" s="244"/>
      <c r="K43" s="244"/>
      <c r="L43" s="244"/>
      <c r="M43" s="244"/>
    </row>
    <row r="44" spans="1:13" ht="54.95" customHeight="1" x14ac:dyDescent="0.25">
      <c r="A44" s="298">
        <v>18</v>
      </c>
      <c r="B44" s="299" t="s">
        <v>1099</v>
      </c>
      <c r="C44" s="300" t="s">
        <v>19</v>
      </c>
      <c r="D44" s="301">
        <v>2</v>
      </c>
      <c r="E44" s="302" t="s">
        <v>1095</v>
      </c>
      <c r="F44" s="301" t="s">
        <v>1284</v>
      </c>
      <c r="G44" s="303">
        <v>154</v>
      </c>
      <c r="H44" s="244"/>
      <c r="I44" s="244"/>
      <c r="J44" s="244"/>
      <c r="K44" s="244"/>
      <c r="L44" s="244"/>
      <c r="M44" s="244"/>
    </row>
    <row r="45" spans="1:13" ht="54.95" customHeight="1" x14ac:dyDescent="0.25">
      <c r="A45" s="298">
        <v>19</v>
      </c>
      <c r="B45" s="299" t="s">
        <v>1100</v>
      </c>
      <c r="C45" s="300" t="s">
        <v>19</v>
      </c>
      <c r="D45" s="301">
        <v>2</v>
      </c>
      <c r="E45" s="302" t="s">
        <v>1095</v>
      </c>
      <c r="F45" s="301" t="s">
        <v>1284</v>
      </c>
      <c r="G45" s="303">
        <v>154</v>
      </c>
      <c r="H45" s="244"/>
      <c r="I45" s="244"/>
      <c r="J45" s="244"/>
      <c r="K45" s="244"/>
      <c r="L45" s="244"/>
      <c r="M45" s="244"/>
    </row>
    <row r="46" spans="1:13" ht="54.95" customHeight="1" x14ac:dyDescent="0.25">
      <c r="A46" s="298">
        <v>20</v>
      </c>
      <c r="B46" s="299" t="s">
        <v>1101</v>
      </c>
      <c r="C46" s="300" t="s">
        <v>19</v>
      </c>
      <c r="D46" s="301">
        <v>2</v>
      </c>
      <c r="E46" s="302" t="s">
        <v>1095</v>
      </c>
      <c r="F46" s="301" t="s">
        <v>1284</v>
      </c>
      <c r="G46" s="303">
        <v>154</v>
      </c>
      <c r="H46" s="244"/>
      <c r="I46" s="244"/>
      <c r="J46" s="244"/>
      <c r="K46" s="244"/>
      <c r="L46" s="244"/>
      <c r="M46" s="244"/>
    </row>
    <row r="47" spans="1:13" ht="54.95" customHeight="1" x14ac:dyDescent="0.25">
      <c r="A47" s="298">
        <v>21</v>
      </c>
      <c r="B47" s="299" t="s">
        <v>1102</v>
      </c>
      <c r="C47" s="300" t="s">
        <v>19</v>
      </c>
      <c r="D47" s="301">
        <v>2</v>
      </c>
      <c r="E47" s="302" t="s">
        <v>1093</v>
      </c>
      <c r="F47" s="301" t="s">
        <v>1283</v>
      </c>
      <c r="G47" s="303">
        <v>128</v>
      </c>
      <c r="H47" s="244"/>
      <c r="I47" s="244"/>
      <c r="J47" s="244"/>
      <c r="K47" s="244"/>
      <c r="L47" s="244"/>
      <c r="M47" s="244"/>
    </row>
    <row r="48" spans="1:13" ht="54.95" customHeight="1" x14ac:dyDescent="0.25">
      <c r="A48" s="298">
        <v>22</v>
      </c>
      <c r="B48" s="299" t="s">
        <v>1103</v>
      </c>
      <c r="C48" s="300" t="s">
        <v>19</v>
      </c>
      <c r="D48" s="301">
        <v>2</v>
      </c>
      <c r="E48" s="302" t="s">
        <v>1095</v>
      </c>
      <c r="F48" s="301" t="s">
        <v>1284</v>
      </c>
      <c r="G48" s="303">
        <v>154</v>
      </c>
      <c r="H48" s="244"/>
      <c r="I48" s="244"/>
      <c r="J48" s="244"/>
      <c r="K48" s="244"/>
      <c r="L48" s="244"/>
      <c r="M48" s="244"/>
    </row>
    <row r="49" spans="1:13" ht="54.95" customHeight="1" x14ac:dyDescent="0.25">
      <c r="A49" s="298">
        <v>23</v>
      </c>
      <c r="B49" s="299" t="s">
        <v>1104</v>
      </c>
      <c r="C49" s="300" t="s">
        <v>23</v>
      </c>
      <c r="D49" s="301">
        <v>1</v>
      </c>
      <c r="E49" s="302" t="s">
        <v>1105</v>
      </c>
      <c r="F49" s="301" t="s">
        <v>1106</v>
      </c>
      <c r="G49" s="303">
        <v>262</v>
      </c>
      <c r="H49" s="244"/>
      <c r="I49" s="244"/>
      <c r="J49" s="244"/>
      <c r="K49" s="244"/>
      <c r="L49" s="244"/>
      <c r="M49" s="244"/>
    </row>
    <row r="50" spans="1:13" ht="54.95" customHeight="1" x14ac:dyDescent="0.25">
      <c r="A50" s="298">
        <v>24</v>
      </c>
      <c r="B50" s="299" t="s">
        <v>1107</v>
      </c>
      <c r="C50" s="300" t="s">
        <v>30</v>
      </c>
      <c r="D50" s="301">
        <v>20</v>
      </c>
      <c r="E50" s="302" t="s">
        <v>1029</v>
      </c>
      <c r="F50" s="301" t="s">
        <v>1085</v>
      </c>
      <c r="G50" s="303">
        <v>120</v>
      </c>
      <c r="H50" s="244"/>
      <c r="I50" s="244"/>
      <c r="J50" s="244"/>
      <c r="K50" s="244"/>
      <c r="L50" s="244"/>
      <c r="M50" s="244"/>
    </row>
    <row r="51" spans="1:13" ht="54.95" customHeight="1" x14ac:dyDescent="0.25">
      <c r="A51" s="298">
        <v>25</v>
      </c>
      <c r="B51" s="299" t="s">
        <v>1108</v>
      </c>
      <c r="C51" s="300" t="s">
        <v>29</v>
      </c>
      <c r="D51" s="301">
        <v>10</v>
      </c>
      <c r="E51" s="302" t="s">
        <v>1087</v>
      </c>
      <c r="F51" s="301" t="s">
        <v>1285</v>
      </c>
      <c r="G51" s="303">
        <v>190</v>
      </c>
      <c r="H51" s="244"/>
      <c r="I51" s="244"/>
      <c r="J51" s="244"/>
      <c r="K51" s="244"/>
      <c r="L51" s="244"/>
      <c r="M51" s="244"/>
    </row>
    <row r="52" spans="1:13" ht="54.95" customHeight="1" x14ac:dyDescent="0.25">
      <c r="A52" s="298">
        <v>26</v>
      </c>
      <c r="B52" s="299" t="s">
        <v>1109</v>
      </c>
      <c r="C52" s="300" t="s">
        <v>16</v>
      </c>
      <c r="D52" s="301">
        <v>1</v>
      </c>
      <c r="E52" s="302" t="s">
        <v>1110</v>
      </c>
      <c r="F52" s="301" t="s">
        <v>1111</v>
      </c>
      <c r="G52" s="303">
        <v>108</v>
      </c>
      <c r="H52" s="244"/>
      <c r="I52" s="244"/>
      <c r="J52" s="244"/>
      <c r="K52" s="244"/>
      <c r="L52" s="244"/>
      <c r="M52" s="244"/>
    </row>
    <row r="53" spans="1:13" ht="54.95" customHeight="1" x14ac:dyDescent="0.25">
      <c r="A53" s="298">
        <v>27</v>
      </c>
      <c r="B53" s="299" t="s">
        <v>1112</v>
      </c>
      <c r="C53" s="300" t="s">
        <v>8</v>
      </c>
      <c r="D53" s="301">
        <v>10</v>
      </c>
      <c r="E53" s="302" t="s">
        <v>1089</v>
      </c>
      <c r="F53" s="301" t="s">
        <v>1286</v>
      </c>
      <c r="G53" s="303">
        <v>70</v>
      </c>
      <c r="H53" s="244"/>
      <c r="I53" s="244"/>
      <c r="J53" s="244"/>
      <c r="K53" s="244"/>
      <c r="L53" s="244"/>
      <c r="M53" s="244"/>
    </row>
    <row r="54" spans="1:13" ht="54.95" customHeight="1" x14ac:dyDescent="0.25">
      <c r="A54" s="298">
        <v>28</v>
      </c>
      <c r="B54" s="299" t="s">
        <v>1113</v>
      </c>
      <c r="C54" s="300" t="s">
        <v>19</v>
      </c>
      <c r="D54" s="301">
        <v>5</v>
      </c>
      <c r="E54" s="302" t="s">
        <v>1039</v>
      </c>
      <c r="F54" s="301" t="s">
        <v>1287</v>
      </c>
      <c r="G54" s="303">
        <v>170</v>
      </c>
      <c r="H54" s="244"/>
      <c r="I54" s="244"/>
      <c r="J54" s="244"/>
      <c r="K54" s="244"/>
      <c r="L54" s="244"/>
      <c r="M54" s="244"/>
    </row>
    <row r="55" spans="1:13" ht="54.95" customHeight="1" x14ac:dyDescent="0.25">
      <c r="A55" s="298">
        <v>29</v>
      </c>
      <c r="B55" s="299" t="s">
        <v>1114</v>
      </c>
      <c r="C55" s="300" t="s">
        <v>19</v>
      </c>
      <c r="D55" s="301">
        <v>10</v>
      </c>
      <c r="E55" s="302" t="s">
        <v>1039</v>
      </c>
      <c r="F55" s="301" t="s">
        <v>1259</v>
      </c>
      <c r="G55" s="303">
        <v>340</v>
      </c>
      <c r="H55" s="244"/>
      <c r="I55" s="244"/>
      <c r="J55" s="244"/>
      <c r="K55" s="244"/>
      <c r="L55" s="244"/>
      <c r="M55" s="244"/>
    </row>
    <row r="56" spans="1:13" ht="54.95" customHeight="1" x14ac:dyDescent="0.25">
      <c r="A56" s="298">
        <v>30</v>
      </c>
      <c r="B56" s="299" t="s">
        <v>1115</v>
      </c>
      <c r="C56" s="300" t="s">
        <v>19</v>
      </c>
      <c r="D56" s="301">
        <v>10</v>
      </c>
      <c r="E56" s="302" t="s">
        <v>1039</v>
      </c>
      <c r="F56" s="301" t="s">
        <v>1259</v>
      </c>
      <c r="G56" s="303">
        <v>340</v>
      </c>
      <c r="H56" s="244"/>
      <c r="I56" s="244"/>
      <c r="J56" s="244"/>
      <c r="K56" s="244"/>
      <c r="L56" s="244"/>
      <c r="M56" s="244"/>
    </row>
    <row r="57" spans="1:13" ht="54.95" customHeight="1" x14ac:dyDescent="0.25">
      <c r="A57" s="298">
        <v>31</v>
      </c>
      <c r="B57" s="299" t="s">
        <v>1116</v>
      </c>
      <c r="C57" s="300" t="s">
        <v>19</v>
      </c>
      <c r="D57" s="301">
        <v>10</v>
      </c>
      <c r="E57" s="302" t="s">
        <v>1039</v>
      </c>
      <c r="F57" s="301" t="s">
        <v>1259</v>
      </c>
      <c r="G57" s="303">
        <v>340</v>
      </c>
      <c r="H57" s="244"/>
      <c r="I57" s="244"/>
      <c r="J57" s="244"/>
      <c r="K57" s="244"/>
      <c r="L57" s="244"/>
      <c r="M57" s="244"/>
    </row>
    <row r="58" spans="1:13" ht="54.95" customHeight="1" x14ac:dyDescent="0.25">
      <c r="A58" s="298">
        <v>32</v>
      </c>
      <c r="B58" s="299" t="s">
        <v>1117</v>
      </c>
      <c r="C58" s="300" t="s">
        <v>19</v>
      </c>
      <c r="D58" s="301">
        <v>10</v>
      </c>
      <c r="E58" s="302" t="s">
        <v>1039</v>
      </c>
      <c r="F58" s="301" t="s">
        <v>1259</v>
      </c>
      <c r="G58" s="303">
        <v>340</v>
      </c>
      <c r="H58" s="244"/>
      <c r="I58" s="244"/>
      <c r="J58" s="244"/>
      <c r="K58" s="244"/>
      <c r="L58" s="244"/>
      <c r="M58" s="244"/>
    </row>
    <row r="59" spans="1:13" ht="54.95" customHeight="1" x14ac:dyDescent="0.25">
      <c r="A59" s="298">
        <v>33</v>
      </c>
      <c r="B59" s="299" t="s">
        <v>1118</v>
      </c>
      <c r="C59" s="300" t="s">
        <v>23</v>
      </c>
      <c r="D59" s="301">
        <v>1</v>
      </c>
      <c r="E59" s="302" t="s">
        <v>1105</v>
      </c>
      <c r="F59" s="301" t="s">
        <v>1106</v>
      </c>
      <c r="G59" s="303">
        <v>262</v>
      </c>
      <c r="H59" s="244"/>
      <c r="I59" s="244"/>
      <c r="J59" s="244"/>
      <c r="K59" s="244"/>
      <c r="L59" s="244"/>
      <c r="M59" s="244"/>
    </row>
    <row r="60" spans="1:13" ht="54.95" customHeight="1" x14ac:dyDescent="0.25">
      <c r="A60" s="298">
        <v>34</v>
      </c>
      <c r="B60" s="299" t="s">
        <v>1119</v>
      </c>
      <c r="C60" s="300" t="s">
        <v>19</v>
      </c>
      <c r="D60" s="301">
        <v>10</v>
      </c>
      <c r="E60" s="302" t="s">
        <v>1093</v>
      </c>
      <c r="F60" s="301" t="s">
        <v>1288</v>
      </c>
      <c r="G60" s="303">
        <v>640</v>
      </c>
      <c r="H60" s="244"/>
      <c r="I60" s="244"/>
      <c r="J60" s="244"/>
      <c r="K60" s="244"/>
      <c r="L60" s="244"/>
      <c r="M60" s="244"/>
    </row>
    <row r="61" spans="1:13" ht="54.95" customHeight="1" x14ac:dyDescent="0.25">
      <c r="A61" s="298">
        <v>35</v>
      </c>
      <c r="B61" s="299" t="s">
        <v>1120</v>
      </c>
      <c r="C61" s="300" t="s">
        <v>19</v>
      </c>
      <c r="D61" s="301">
        <v>10</v>
      </c>
      <c r="E61" s="302" t="s">
        <v>1093</v>
      </c>
      <c r="F61" s="301" t="s">
        <v>1288</v>
      </c>
      <c r="G61" s="303">
        <v>640</v>
      </c>
      <c r="H61" s="244"/>
      <c r="I61" s="244"/>
      <c r="J61" s="244"/>
      <c r="K61" s="244"/>
      <c r="L61" s="244"/>
      <c r="M61" s="244"/>
    </row>
    <row r="62" spans="1:13" ht="54.95" customHeight="1" x14ac:dyDescent="0.25">
      <c r="A62" s="298">
        <v>36</v>
      </c>
      <c r="B62" s="299" t="s">
        <v>1121</v>
      </c>
      <c r="C62" s="300" t="s">
        <v>19</v>
      </c>
      <c r="D62" s="301">
        <v>1</v>
      </c>
      <c r="E62" s="302" t="s">
        <v>1122</v>
      </c>
      <c r="F62" s="301" t="s">
        <v>1123</v>
      </c>
      <c r="G62" s="303">
        <v>45</v>
      </c>
      <c r="H62" s="244"/>
      <c r="I62" s="244"/>
      <c r="J62" s="244"/>
      <c r="K62" s="244"/>
      <c r="L62" s="244"/>
      <c r="M62" s="244"/>
    </row>
    <row r="63" spans="1:13" ht="54.95" customHeight="1" x14ac:dyDescent="0.25">
      <c r="A63" s="298">
        <v>37</v>
      </c>
      <c r="B63" s="299" t="s">
        <v>1124</v>
      </c>
      <c r="C63" s="300" t="s">
        <v>19</v>
      </c>
      <c r="D63" s="301">
        <v>10</v>
      </c>
      <c r="E63" s="302" t="s">
        <v>1039</v>
      </c>
      <c r="F63" s="301" t="s">
        <v>1259</v>
      </c>
      <c r="G63" s="303">
        <v>340</v>
      </c>
      <c r="H63" s="244"/>
      <c r="I63" s="244"/>
      <c r="J63" s="244"/>
      <c r="K63" s="244"/>
      <c r="L63" s="244"/>
      <c r="M63" s="244"/>
    </row>
    <row r="64" spans="1:13" ht="54.95" customHeight="1" x14ac:dyDescent="0.25">
      <c r="A64" s="298">
        <v>38</v>
      </c>
      <c r="B64" s="299" t="s">
        <v>1125</v>
      </c>
      <c r="C64" s="300" t="s">
        <v>19</v>
      </c>
      <c r="D64" s="301">
        <v>10</v>
      </c>
      <c r="E64" s="302" t="s">
        <v>1039</v>
      </c>
      <c r="F64" s="301" t="s">
        <v>1259</v>
      </c>
      <c r="G64" s="303">
        <v>340</v>
      </c>
      <c r="H64" s="244"/>
      <c r="I64" s="244"/>
      <c r="J64" s="244"/>
      <c r="K64" s="244"/>
      <c r="L64" s="244"/>
      <c r="M64" s="244"/>
    </row>
    <row r="65" spans="1:13" ht="54.95" customHeight="1" x14ac:dyDescent="0.25">
      <c r="A65" s="298">
        <v>39</v>
      </c>
      <c r="B65" s="299" t="s">
        <v>1126</v>
      </c>
      <c r="C65" s="300" t="s">
        <v>19</v>
      </c>
      <c r="D65" s="301">
        <v>10</v>
      </c>
      <c r="E65" s="302" t="s">
        <v>1039</v>
      </c>
      <c r="F65" s="301" t="s">
        <v>1259</v>
      </c>
      <c r="G65" s="303">
        <v>340</v>
      </c>
      <c r="H65" s="244"/>
      <c r="I65" s="244"/>
      <c r="J65" s="244"/>
      <c r="K65" s="244"/>
      <c r="L65" s="244"/>
      <c r="M65" s="244"/>
    </row>
    <row r="66" spans="1:13" ht="54.95" customHeight="1" x14ac:dyDescent="0.25">
      <c r="A66" s="298">
        <v>40</v>
      </c>
      <c r="B66" s="299" t="s">
        <v>1127</v>
      </c>
      <c r="C66" s="300" t="s">
        <v>24</v>
      </c>
      <c r="D66" s="301">
        <v>1</v>
      </c>
      <c r="E66" s="302" t="s">
        <v>1128</v>
      </c>
      <c r="F66" s="301" t="s">
        <v>1129</v>
      </c>
      <c r="G66" s="303" t="s">
        <v>1130</v>
      </c>
      <c r="H66" s="244"/>
      <c r="I66" s="244"/>
      <c r="J66" s="244"/>
      <c r="K66" s="244"/>
      <c r="L66" s="244"/>
      <c r="M66" s="244"/>
    </row>
    <row r="67" spans="1:13" ht="54.95" customHeight="1" x14ac:dyDescent="0.25">
      <c r="A67" s="542">
        <v>41</v>
      </c>
      <c r="B67" s="299" t="s">
        <v>1289</v>
      </c>
      <c r="C67" s="300" t="s">
        <v>912</v>
      </c>
      <c r="D67" s="301">
        <v>0.8</v>
      </c>
      <c r="E67" s="302" t="s">
        <v>1290</v>
      </c>
      <c r="F67" s="301" t="s">
        <v>1291</v>
      </c>
      <c r="G67" s="303" t="s">
        <v>1292</v>
      </c>
      <c r="H67" s="244"/>
      <c r="I67" s="244"/>
      <c r="J67" s="244"/>
      <c r="K67" s="244"/>
      <c r="L67" s="244"/>
      <c r="M67" s="244"/>
    </row>
    <row r="68" spans="1:13" ht="54.95" customHeight="1" x14ac:dyDescent="0.25">
      <c r="A68" s="544"/>
      <c r="B68" s="304"/>
      <c r="C68" s="305"/>
      <c r="D68" s="306"/>
      <c r="E68" s="307" t="s">
        <v>1059</v>
      </c>
      <c r="F68" s="306"/>
      <c r="G68" s="308" t="s">
        <v>170</v>
      </c>
      <c r="H68" s="244"/>
      <c r="I68" s="244"/>
      <c r="J68" s="244"/>
      <c r="K68" s="244"/>
      <c r="L68" s="244"/>
      <c r="M68" s="244"/>
    </row>
    <row r="69" spans="1:13" ht="45" customHeight="1" x14ac:dyDescent="0.25">
      <c r="A69" s="298" t="s">
        <v>888</v>
      </c>
      <c r="B69" s="547" t="s">
        <v>930</v>
      </c>
      <c r="C69" s="548"/>
      <c r="D69" s="548"/>
      <c r="E69" s="548"/>
      <c r="F69" s="548"/>
      <c r="G69" s="309"/>
      <c r="H69" s="244"/>
      <c r="I69" s="244"/>
      <c r="J69" s="244"/>
      <c r="K69" s="244"/>
      <c r="L69" s="244"/>
      <c r="M69" s="244"/>
    </row>
    <row r="70" spans="1:13" ht="45" customHeight="1" x14ac:dyDescent="0.25">
      <c r="A70" s="298" t="s">
        <v>888</v>
      </c>
      <c r="B70" s="549" t="s">
        <v>1131</v>
      </c>
      <c r="C70" s="550"/>
      <c r="D70" s="550"/>
      <c r="E70" s="550"/>
      <c r="F70" s="550"/>
      <c r="G70" s="303" t="s">
        <v>1293</v>
      </c>
      <c r="H70" s="244"/>
      <c r="I70" s="244"/>
      <c r="J70" s="244"/>
      <c r="K70" s="244"/>
      <c r="L70" s="244"/>
      <c r="M70" s="244"/>
    </row>
    <row r="71" spans="1:13" ht="45" customHeight="1" x14ac:dyDescent="0.25">
      <c r="A71" s="298" t="s">
        <v>888</v>
      </c>
      <c r="B71" s="549" t="s">
        <v>1012</v>
      </c>
      <c r="C71" s="550"/>
      <c r="D71" s="550"/>
      <c r="E71" s="550"/>
      <c r="F71" s="550"/>
      <c r="G71" s="303" t="s">
        <v>1294</v>
      </c>
      <c r="H71" s="244"/>
      <c r="I71" s="244"/>
      <c r="J71" s="244"/>
      <c r="K71" s="244"/>
      <c r="L71" s="244"/>
      <c r="M71" s="244"/>
    </row>
    <row r="72" spans="1:13" ht="45" customHeight="1" x14ac:dyDescent="0.25">
      <c r="A72" s="298" t="s">
        <v>888</v>
      </c>
      <c r="B72" s="547" t="s">
        <v>932</v>
      </c>
      <c r="C72" s="548"/>
      <c r="D72" s="548"/>
      <c r="E72" s="548"/>
      <c r="F72" s="548"/>
      <c r="G72" s="309" t="s">
        <v>1294</v>
      </c>
      <c r="H72" s="244"/>
      <c r="I72" s="244"/>
      <c r="J72" s="244"/>
      <c r="K72" s="244"/>
      <c r="L72" s="244"/>
      <c r="M72" s="244"/>
    </row>
    <row r="73" spans="1:13" ht="45" customHeight="1" x14ac:dyDescent="0.25">
      <c r="A73" s="545" t="s">
        <v>933</v>
      </c>
      <c r="B73" s="546"/>
      <c r="C73" s="546"/>
      <c r="D73" s="546"/>
      <c r="E73" s="546"/>
      <c r="F73" s="546"/>
      <c r="G73" s="546"/>
      <c r="H73" s="244"/>
      <c r="I73" s="244"/>
      <c r="J73" s="244"/>
      <c r="K73" s="244"/>
      <c r="L73" s="244"/>
      <c r="M73" s="244"/>
    </row>
    <row r="74" spans="1:13" ht="45" customHeight="1" x14ac:dyDescent="0.25">
      <c r="A74" s="545" t="s">
        <v>977</v>
      </c>
      <c r="B74" s="546"/>
      <c r="C74" s="546"/>
      <c r="D74" s="546"/>
      <c r="E74" s="546"/>
      <c r="F74" s="546"/>
      <c r="G74" s="546"/>
      <c r="H74" s="244"/>
      <c r="I74" s="244"/>
      <c r="J74" s="244"/>
      <c r="K74" s="244"/>
      <c r="L74" s="244"/>
      <c r="M74" s="244"/>
    </row>
    <row r="75" spans="1:13" ht="64.5" customHeight="1" x14ac:dyDescent="0.25">
      <c r="A75" s="298">
        <v>42</v>
      </c>
      <c r="B75" s="299" t="s">
        <v>1132</v>
      </c>
      <c r="C75" s="300" t="s">
        <v>912</v>
      </c>
      <c r="D75" s="301">
        <v>0.13750000000000001</v>
      </c>
      <c r="E75" s="302" t="s">
        <v>979</v>
      </c>
      <c r="F75" s="301" t="s">
        <v>1295</v>
      </c>
      <c r="G75" s="303">
        <v>536.38</v>
      </c>
      <c r="H75" s="244"/>
      <c r="I75" s="244"/>
      <c r="J75" s="244"/>
      <c r="K75" s="244"/>
      <c r="L75" s="244"/>
      <c r="M75" s="244"/>
    </row>
    <row r="76" spans="1:13" ht="45" customHeight="1" x14ac:dyDescent="0.25">
      <c r="A76" s="298">
        <v>43</v>
      </c>
      <c r="B76" s="299" t="s">
        <v>1133</v>
      </c>
      <c r="C76" s="300" t="s">
        <v>912</v>
      </c>
      <c r="D76" s="301">
        <v>0.36399999999999999</v>
      </c>
      <c r="E76" s="302" t="s">
        <v>981</v>
      </c>
      <c r="F76" s="301" t="s">
        <v>1296</v>
      </c>
      <c r="G76" s="303" t="s">
        <v>1297</v>
      </c>
      <c r="H76" s="244"/>
      <c r="I76" s="244"/>
      <c r="J76" s="244"/>
      <c r="K76" s="244"/>
      <c r="L76" s="244"/>
      <c r="M76" s="244"/>
    </row>
    <row r="77" spans="1:13" ht="45" customHeight="1" x14ac:dyDescent="0.25">
      <c r="A77" s="542">
        <v>44</v>
      </c>
      <c r="B77" s="299" t="s">
        <v>982</v>
      </c>
      <c r="C77" s="300" t="s">
        <v>912</v>
      </c>
      <c r="D77" s="301">
        <v>0.06</v>
      </c>
      <c r="E77" s="302" t="s">
        <v>983</v>
      </c>
      <c r="F77" s="301" t="s">
        <v>1298</v>
      </c>
      <c r="G77" s="303">
        <v>665.6</v>
      </c>
      <c r="H77" s="244"/>
      <c r="I77" s="244"/>
      <c r="J77" s="244"/>
      <c r="K77" s="244"/>
      <c r="L77" s="244"/>
      <c r="M77" s="244"/>
    </row>
    <row r="78" spans="1:13" ht="64.5" customHeight="1" x14ac:dyDescent="0.25">
      <c r="A78" s="544"/>
      <c r="B78" s="304"/>
      <c r="C78" s="305"/>
      <c r="D78" s="306"/>
      <c r="E78" s="307" t="s">
        <v>984</v>
      </c>
      <c r="F78" s="306"/>
      <c r="G78" s="308" t="s">
        <v>170</v>
      </c>
      <c r="H78" s="244"/>
      <c r="I78" s="244"/>
      <c r="J78" s="244"/>
      <c r="K78" s="244"/>
      <c r="L78" s="244"/>
      <c r="M78" s="244"/>
    </row>
    <row r="79" spans="1:13" ht="45" customHeight="1" x14ac:dyDescent="0.25">
      <c r="A79" s="298" t="s">
        <v>888</v>
      </c>
      <c r="B79" s="547" t="s">
        <v>985</v>
      </c>
      <c r="C79" s="548"/>
      <c r="D79" s="548"/>
      <c r="E79" s="548"/>
      <c r="F79" s="548"/>
      <c r="G79" s="309"/>
      <c r="H79" s="244"/>
      <c r="I79" s="244"/>
      <c r="J79" s="244"/>
      <c r="K79" s="244"/>
      <c r="L79" s="244"/>
      <c r="M79" s="244"/>
    </row>
    <row r="80" spans="1:13" ht="45" customHeight="1" x14ac:dyDescent="0.25">
      <c r="A80" s="298" t="s">
        <v>888</v>
      </c>
      <c r="B80" s="549" t="s">
        <v>1134</v>
      </c>
      <c r="C80" s="550"/>
      <c r="D80" s="550"/>
      <c r="E80" s="550"/>
      <c r="F80" s="550"/>
      <c r="G80" s="303" t="s">
        <v>1299</v>
      </c>
      <c r="H80" s="244"/>
      <c r="I80" s="244"/>
      <c r="J80" s="244"/>
      <c r="K80" s="244"/>
      <c r="L80" s="244"/>
      <c r="M80" s="244"/>
    </row>
    <row r="81" spans="1:13" ht="45" customHeight="1" x14ac:dyDescent="0.25">
      <c r="A81" s="298" t="s">
        <v>888</v>
      </c>
      <c r="B81" s="549" t="s">
        <v>1012</v>
      </c>
      <c r="C81" s="550"/>
      <c r="D81" s="550"/>
      <c r="E81" s="550"/>
      <c r="F81" s="550"/>
      <c r="G81" s="303" t="s">
        <v>1300</v>
      </c>
      <c r="H81" s="283"/>
      <c r="I81" s="283"/>
      <c r="J81" s="283"/>
      <c r="K81" s="283"/>
      <c r="L81" s="283"/>
      <c r="M81" s="283"/>
    </row>
    <row r="82" spans="1:13" ht="45" customHeight="1" x14ac:dyDescent="0.25">
      <c r="A82" s="298" t="s">
        <v>888</v>
      </c>
      <c r="B82" s="547" t="s">
        <v>987</v>
      </c>
      <c r="C82" s="548"/>
      <c r="D82" s="548"/>
      <c r="E82" s="548"/>
      <c r="F82" s="548"/>
      <c r="G82" s="309" t="s">
        <v>1300</v>
      </c>
      <c r="H82" s="283"/>
      <c r="I82" s="283"/>
      <c r="J82" s="283"/>
      <c r="K82" s="283"/>
      <c r="L82" s="283"/>
      <c r="M82" s="283"/>
    </row>
    <row r="83" spans="1:13" ht="45" customHeight="1" x14ac:dyDescent="0.25">
      <c r="A83" s="298" t="s">
        <v>888</v>
      </c>
      <c r="B83" s="547" t="s">
        <v>236</v>
      </c>
      <c r="C83" s="548"/>
      <c r="D83" s="548"/>
      <c r="E83" s="548"/>
      <c r="F83" s="548"/>
      <c r="G83" s="309"/>
      <c r="H83" s="283"/>
      <c r="I83" s="283"/>
      <c r="J83" s="283"/>
      <c r="K83" s="283"/>
      <c r="L83" s="283"/>
      <c r="M83" s="283"/>
    </row>
    <row r="84" spans="1:13" ht="45" customHeight="1" x14ac:dyDescent="0.25">
      <c r="A84" s="298" t="s">
        <v>888</v>
      </c>
      <c r="B84" s="549" t="s">
        <v>1135</v>
      </c>
      <c r="C84" s="550"/>
      <c r="D84" s="550"/>
      <c r="E84" s="550"/>
      <c r="F84" s="550"/>
      <c r="G84" s="303" t="s">
        <v>1301</v>
      </c>
      <c r="H84" s="283"/>
      <c r="I84" s="283"/>
      <c r="J84" s="283"/>
      <c r="K84" s="283"/>
      <c r="L84" s="283"/>
      <c r="M84" s="283"/>
    </row>
    <row r="85" spans="1:13" ht="45" customHeight="1" x14ac:dyDescent="0.25">
      <c r="A85" s="298" t="s">
        <v>888</v>
      </c>
      <c r="B85" s="549" t="s">
        <v>1012</v>
      </c>
      <c r="C85" s="550"/>
      <c r="D85" s="550"/>
      <c r="E85" s="550"/>
      <c r="F85" s="550"/>
      <c r="G85" s="303" t="s">
        <v>1302</v>
      </c>
      <c r="H85" s="283"/>
      <c r="I85" s="283"/>
      <c r="J85" s="283"/>
      <c r="K85" s="283"/>
      <c r="L85" s="283"/>
      <c r="M85" s="283"/>
    </row>
    <row r="86" spans="1:13" ht="39" customHeight="1" x14ac:dyDescent="0.25">
      <c r="A86" s="223" t="s">
        <v>888</v>
      </c>
      <c r="B86" s="540" t="s">
        <v>789</v>
      </c>
      <c r="C86" s="541"/>
      <c r="D86" s="541"/>
      <c r="E86" s="541"/>
      <c r="F86" s="541"/>
      <c r="G86" s="224">
        <v>1618440.64</v>
      </c>
      <c r="H86" s="283"/>
      <c r="I86" s="283"/>
      <c r="J86" s="283"/>
      <c r="K86" s="283"/>
      <c r="L86" s="283"/>
      <c r="M86" s="283"/>
    </row>
    <row r="87" spans="1:13" x14ac:dyDescent="0.25">
      <c r="A87" s="290"/>
      <c r="B87" s="285"/>
      <c r="C87" s="289"/>
      <c r="D87" s="286"/>
      <c r="E87" s="288"/>
      <c r="F87" s="286"/>
      <c r="G87" s="291"/>
      <c r="H87" s="283"/>
      <c r="I87" s="283"/>
      <c r="J87" s="283"/>
      <c r="K87" s="283"/>
      <c r="L87" s="283"/>
      <c r="M87" s="283"/>
    </row>
    <row r="88" spans="1:13" x14ac:dyDescent="0.25">
      <c r="A88" s="293"/>
      <c r="B88" s="294"/>
      <c r="C88" s="294"/>
      <c r="D88" s="294"/>
      <c r="E88" s="294"/>
      <c r="F88" s="294"/>
      <c r="G88" s="295"/>
      <c r="H88" s="294"/>
      <c r="I88" s="294"/>
      <c r="J88" s="294"/>
      <c r="K88" s="294"/>
      <c r="L88" s="294"/>
      <c r="M88" s="294"/>
    </row>
    <row r="89" spans="1:13" x14ac:dyDescent="0.25">
      <c r="A89" s="290"/>
      <c r="B89" s="285"/>
      <c r="C89" s="289"/>
      <c r="D89" s="286"/>
      <c r="E89" s="296"/>
      <c r="F89" s="286"/>
      <c r="G89" s="297"/>
      <c r="H89" s="283"/>
      <c r="I89" s="283"/>
      <c r="J89" s="283"/>
      <c r="K89" s="283"/>
      <c r="L89" s="283"/>
      <c r="M89" s="283"/>
    </row>
    <row r="90" spans="1:13" x14ac:dyDescent="0.25">
      <c r="A90" s="278"/>
      <c r="B90" s="278"/>
      <c r="C90" s="278"/>
      <c r="D90" s="278"/>
      <c r="E90" s="278"/>
      <c r="F90" s="283"/>
      <c r="G90" s="283"/>
      <c r="H90" s="283"/>
      <c r="I90" s="283"/>
      <c r="J90" s="283"/>
      <c r="K90" s="283"/>
      <c r="L90" s="283"/>
      <c r="M90" s="283"/>
    </row>
    <row r="91" spans="1:13" x14ac:dyDescent="0.25">
      <c r="A91" s="287"/>
      <c r="B91" s="283"/>
      <c r="C91" s="287"/>
      <c r="D91" s="283"/>
      <c r="E91" s="283"/>
      <c r="F91" s="283"/>
      <c r="G91" s="283"/>
      <c r="H91" s="283"/>
      <c r="I91" s="283"/>
      <c r="J91" s="283"/>
      <c r="K91" s="283"/>
      <c r="L91" s="283"/>
      <c r="M91" s="283"/>
    </row>
    <row r="92" spans="1:13" x14ac:dyDescent="0.25">
      <c r="A92" s="287"/>
      <c r="B92" s="283"/>
      <c r="C92" s="287"/>
      <c r="D92" s="283"/>
      <c r="E92" s="283"/>
      <c r="F92" s="283"/>
      <c r="G92" s="283"/>
      <c r="H92" s="283"/>
      <c r="I92" s="283"/>
      <c r="J92" s="283"/>
      <c r="K92" s="283"/>
      <c r="L92" s="283"/>
      <c r="M92" s="283"/>
    </row>
    <row r="93" spans="1:13" x14ac:dyDescent="0.25">
      <c r="A93" s="287"/>
      <c r="B93" s="283"/>
      <c r="C93" s="287"/>
      <c r="D93" s="283"/>
      <c r="E93" s="283"/>
      <c r="F93" s="283"/>
      <c r="G93" s="283"/>
      <c r="H93" s="283"/>
      <c r="I93" s="283"/>
      <c r="J93" s="283"/>
      <c r="K93" s="283"/>
      <c r="L93" s="283"/>
      <c r="M93" s="283"/>
    </row>
  </sheetData>
  <mergeCells count="32">
    <mergeCell ref="A11:G11"/>
    <mergeCell ref="A3:G3"/>
    <mergeCell ref="A4:G4"/>
    <mergeCell ref="A5:G5"/>
    <mergeCell ref="A6:G6"/>
    <mergeCell ref="A7:G7"/>
    <mergeCell ref="B82:F82"/>
    <mergeCell ref="B83:F83"/>
    <mergeCell ref="B84:F84"/>
    <mergeCell ref="B85:F85"/>
    <mergeCell ref="B86:F86"/>
    <mergeCell ref="A73:G73"/>
    <mergeCell ref="A74:G74"/>
    <mergeCell ref="B79:F79"/>
    <mergeCell ref="B80:F80"/>
    <mergeCell ref="B81:F81"/>
    <mergeCell ref="A77:A78"/>
    <mergeCell ref="A31:G31"/>
    <mergeCell ref="B69:F69"/>
    <mergeCell ref="B70:F70"/>
    <mergeCell ref="B71:F71"/>
    <mergeCell ref="B72:F72"/>
    <mergeCell ref="A67:A68"/>
    <mergeCell ref="B27:F27"/>
    <mergeCell ref="B28:F28"/>
    <mergeCell ref="B29:F29"/>
    <mergeCell ref="B30:F30"/>
    <mergeCell ref="A12:A14"/>
    <mergeCell ref="A15:A17"/>
    <mergeCell ref="A18:A20"/>
    <mergeCell ref="A21:A23"/>
    <mergeCell ref="A24:A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A70" workbookViewId="0">
      <selection activeCell="E13" sqref="E13"/>
    </sheetView>
  </sheetViews>
  <sheetFormatPr defaultRowHeight="15" x14ac:dyDescent="0.25"/>
  <cols>
    <col min="1" max="1" width="5.28515625" customWidth="1"/>
    <col min="2" max="2" width="35.85546875" customWidth="1"/>
    <col min="3" max="3" width="12" customWidth="1"/>
    <col min="4" max="4" width="9" customWidth="1"/>
    <col min="5" max="5" width="45.85546875" customWidth="1"/>
    <col min="6" max="6" width="18.42578125" customWidth="1"/>
    <col min="7" max="7" width="16.85546875" customWidth="1"/>
  </cols>
  <sheetData>
    <row r="1" spans="1:13" x14ac:dyDescent="0.25">
      <c r="A1" s="244"/>
      <c r="B1" s="251"/>
      <c r="C1" s="251"/>
      <c r="D1" s="244"/>
      <c r="E1" s="244"/>
      <c r="F1" s="244"/>
      <c r="G1" s="249" t="s">
        <v>237</v>
      </c>
      <c r="H1" s="234"/>
      <c r="I1" s="234"/>
      <c r="J1" s="234"/>
      <c r="K1" s="234"/>
      <c r="L1" s="234"/>
      <c r="M1" s="234"/>
    </row>
    <row r="2" spans="1:13" x14ac:dyDescent="0.25">
      <c r="A2" s="259"/>
      <c r="B2" s="251"/>
      <c r="C2" s="251"/>
      <c r="D2" s="250"/>
      <c r="E2" s="250"/>
      <c r="F2" s="250"/>
      <c r="G2" s="250"/>
      <c r="H2" s="234"/>
      <c r="I2" s="234"/>
      <c r="J2" s="234"/>
      <c r="K2" s="234"/>
      <c r="L2" s="234"/>
      <c r="M2" s="234"/>
    </row>
    <row r="3" spans="1:13" ht="15" customHeight="1" x14ac:dyDescent="0.25">
      <c r="A3" s="551" t="s">
        <v>1063</v>
      </c>
      <c r="B3" s="551"/>
      <c r="C3" s="551"/>
      <c r="D3" s="551"/>
      <c r="E3" s="551"/>
      <c r="F3" s="552"/>
      <c r="G3" s="552"/>
      <c r="H3" s="234"/>
      <c r="I3" s="234"/>
      <c r="J3" s="234"/>
      <c r="K3" s="234"/>
      <c r="L3" s="234"/>
      <c r="M3" s="234"/>
    </row>
    <row r="4" spans="1:13" ht="15" customHeight="1" x14ac:dyDescent="0.25">
      <c r="A4" s="553" t="s">
        <v>854</v>
      </c>
      <c r="B4" s="553"/>
      <c r="C4" s="553"/>
      <c r="D4" s="553"/>
      <c r="E4" s="553"/>
      <c r="F4" s="554"/>
      <c r="G4" s="554"/>
      <c r="H4" s="234"/>
      <c r="I4" s="234"/>
      <c r="J4" s="234"/>
      <c r="K4" s="234"/>
      <c r="L4" s="234"/>
      <c r="M4" s="234"/>
    </row>
    <row r="5" spans="1:13" ht="15" customHeight="1" x14ac:dyDescent="0.25">
      <c r="A5" s="553" t="s">
        <v>855</v>
      </c>
      <c r="B5" s="553"/>
      <c r="C5" s="553"/>
      <c r="D5" s="553"/>
      <c r="E5" s="553"/>
      <c r="F5" s="554"/>
      <c r="G5" s="554"/>
      <c r="H5" s="234"/>
      <c r="I5" s="234"/>
      <c r="J5" s="234"/>
      <c r="K5" s="234"/>
      <c r="L5" s="234"/>
      <c r="M5" s="234"/>
    </row>
    <row r="6" spans="1:13" ht="15" customHeight="1" x14ac:dyDescent="0.25">
      <c r="A6" s="553" t="s">
        <v>856</v>
      </c>
      <c r="B6" s="553"/>
      <c r="C6" s="553"/>
      <c r="D6" s="553"/>
      <c r="E6" s="553"/>
      <c r="F6" s="554"/>
      <c r="G6" s="554"/>
      <c r="H6" s="234"/>
      <c r="I6" s="234"/>
      <c r="J6" s="234"/>
      <c r="K6" s="234"/>
      <c r="L6" s="234"/>
      <c r="M6" s="234"/>
    </row>
    <row r="7" spans="1:13" ht="30" customHeight="1" x14ac:dyDescent="0.25">
      <c r="A7" s="553" t="s">
        <v>1273</v>
      </c>
      <c r="B7" s="553"/>
      <c r="C7" s="553"/>
      <c r="D7" s="553"/>
      <c r="E7" s="553"/>
      <c r="F7" s="554"/>
      <c r="G7" s="554"/>
      <c r="H7" s="234"/>
      <c r="I7" s="234"/>
      <c r="J7" s="234"/>
      <c r="K7" s="234"/>
      <c r="L7" s="234"/>
      <c r="M7" s="234"/>
    </row>
    <row r="8" spans="1:13" x14ac:dyDescent="0.25">
      <c r="A8" s="246"/>
      <c r="B8" s="246"/>
      <c r="C8" s="247"/>
      <c r="D8" s="247"/>
      <c r="E8" s="248"/>
      <c r="F8" s="244"/>
      <c r="G8" s="244"/>
      <c r="H8" s="234"/>
      <c r="I8" s="234"/>
      <c r="J8" s="234"/>
      <c r="K8" s="234"/>
      <c r="L8" s="234"/>
      <c r="M8" s="234"/>
    </row>
    <row r="9" spans="1:13" ht="62.25" customHeight="1" x14ac:dyDescent="0.25">
      <c r="A9" s="216" t="s">
        <v>26</v>
      </c>
      <c r="B9" s="217" t="s">
        <v>180</v>
      </c>
      <c r="C9" s="217" t="s">
        <v>5</v>
      </c>
      <c r="D9" s="217" t="s">
        <v>6</v>
      </c>
      <c r="E9" s="217" t="s">
        <v>7</v>
      </c>
      <c r="F9" s="218" t="s">
        <v>857</v>
      </c>
      <c r="G9" s="218" t="s">
        <v>858</v>
      </c>
      <c r="H9" s="234"/>
      <c r="I9" s="234"/>
      <c r="J9" s="234"/>
      <c r="K9" s="234"/>
      <c r="L9" s="234"/>
      <c r="M9" s="234"/>
    </row>
    <row r="10" spans="1:13" x14ac:dyDescent="0.25">
      <c r="A10" s="219">
        <v>1</v>
      </c>
      <c r="B10" s="220">
        <v>2</v>
      </c>
      <c r="C10" s="220">
        <v>3</v>
      </c>
      <c r="D10" s="220">
        <v>4</v>
      </c>
      <c r="E10" s="220">
        <v>5</v>
      </c>
      <c r="F10" s="219">
        <v>6</v>
      </c>
      <c r="G10" s="219">
        <v>7</v>
      </c>
      <c r="H10" s="234"/>
      <c r="I10" s="234"/>
      <c r="J10" s="234"/>
      <c r="K10" s="234"/>
      <c r="L10" s="234"/>
      <c r="M10" s="234"/>
    </row>
    <row r="11" spans="1:13" ht="15" customHeight="1" x14ac:dyDescent="0.25">
      <c r="A11" s="545" t="s">
        <v>859</v>
      </c>
      <c r="B11" s="546"/>
      <c r="C11" s="546"/>
      <c r="D11" s="546"/>
      <c r="E11" s="546"/>
      <c r="F11" s="546"/>
      <c r="G11" s="546"/>
      <c r="H11" s="234"/>
      <c r="I11" s="234"/>
      <c r="J11" s="234"/>
      <c r="K11" s="234"/>
      <c r="L11" s="234"/>
      <c r="M11" s="234"/>
    </row>
    <row r="12" spans="1:13" ht="45" customHeight="1" x14ac:dyDescent="0.25">
      <c r="A12" s="542">
        <v>1</v>
      </c>
      <c r="B12" s="266" t="s">
        <v>990</v>
      </c>
      <c r="C12" s="267" t="s">
        <v>8</v>
      </c>
      <c r="D12" s="268">
        <v>4</v>
      </c>
      <c r="E12" s="269" t="s">
        <v>991</v>
      </c>
      <c r="F12" s="268" t="s">
        <v>992</v>
      </c>
      <c r="G12" s="270">
        <v>282.24</v>
      </c>
      <c r="H12" s="234"/>
      <c r="I12" s="234"/>
      <c r="J12" s="234"/>
      <c r="K12" s="234"/>
      <c r="L12" s="234"/>
      <c r="M12" s="234"/>
    </row>
    <row r="13" spans="1:13" ht="72.75" customHeight="1" x14ac:dyDescent="0.25">
      <c r="A13" s="543"/>
      <c r="B13" s="271"/>
      <c r="C13" s="272"/>
      <c r="D13" s="273"/>
      <c r="E13" s="274" t="s">
        <v>993</v>
      </c>
      <c r="F13" s="273"/>
      <c r="G13" s="275" t="s">
        <v>170</v>
      </c>
      <c r="H13" s="234"/>
      <c r="I13" s="234"/>
      <c r="J13" s="234"/>
      <c r="K13" s="234"/>
      <c r="L13" s="234"/>
      <c r="M13" s="234"/>
    </row>
    <row r="14" spans="1:13" ht="58.5" customHeight="1" x14ac:dyDescent="0.25">
      <c r="A14" s="544"/>
      <c r="B14" s="271"/>
      <c r="C14" s="272"/>
      <c r="D14" s="273"/>
      <c r="E14" s="274" t="s">
        <v>994</v>
      </c>
      <c r="F14" s="273"/>
      <c r="G14" s="275" t="s">
        <v>170</v>
      </c>
      <c r="H14" s="234"/>
      <c r="I14" s="234"/>
      <c r="J14" s="234"/>
      <c r="K14" s="234"/>
      <c r="L14" s="234"/>
      <c r="M14" s="234"/>
    </row>
    <row r="15" spans="1:13" ht="45" customHeight="1" x14ac:dyDescent="0.25">
      <c r="A15" s="542">
        <v>2</v>
      </c>
      <c r="B15" s="266" t="s">
        <v>995</v>
      </c>
      <c r="C15" s="267" t="s">
        <v>9</v>
      </c>
      <c r="D15" s="268">
        <v>10</v>
      </c>
      <c r="E15" s="269" t="s">
        <v>996</v>
      </c>
      <c r="F15" s="268" t="s">
        <v>997</v>
      </c>
      <c r="G15" s="270">
        <v>403.2</v>
      </c>
      <c r="H15" s="234"/>
      <c r="I15" s="234"/>
      <c r="J15" s="234"/>
      <c r="K15" s="234"/>
      <c r="L15" s="234"/>
      <c r="M15" s="234"/>
    </row>
    <row r="16" spans="1:13" ht="62.25" customHeight="1" x14ac:dyDescent="0.25">
      <c r="A16" s="543"/>
      <c r="B16" s="271"/>
      <c r="C16" s="272"/>
      <c r="D16" s="273"/>
      <c r="E16" s="274" t="s">
        <v>993</v>
      </c>
      <c r="F16" s="273"/>
      <c r="G16" s="275" t="s">
        <v>170</v>
      </c>
      <c r="H16" s="234"/>
      <c r="I16" s="234"/>
      <c r="J16" s="234"/>
      <c r="K16" s="234"/>
      <c r="L16" s="234"/>
      <c r="M16" s="234"/>
    </row>
    <row r="17" spans="1:13" ht="67.5" customHeight="1" x14ac:dyDescent="0.25">
      <c r="A17" s="544"/>
      <c r="B17" s="271"/>
      <c r="C17" s="272"/>
      <c r="D17" s="273"/>
      <c r="E17" s="274" t="s">
        <v>994</v>
      </c>
      <c r="F17" s="273"/>
      <c r="G17" s="275" t="s">
        <v>170</v>
      </c>
      <c r="H17" s="234"/>
      <c r="I17" s="234"/>
      <c r="J17" s="234"/>
      <c r="K17" s="234"/>
      <c r="L17" s="234"/>
      <c r="M17" s="234"/>
    </row>
    <row r="18" spans="1:13" ht="81.75" customHeight="1" x14ac:dyDescent="0.25">
      <c r="A18" s="542">
        <v>3</v>
      </c>
      <c r="B18" s="266" t="s">
        <v>998</v>
      </c>
      <c r="C18" s="267" t="s">
        <v>10</v>
      </c>
      <c r="D18" s="268">
        <v>10</v>
      </c>
      <c r="E18" s="269" t="s">
        <v>999</v>
      </c>
      <c r="F18" s="268" t="s">
        <v>1249</v>
      </c>
      <c r="G18" s="270" t="s">
        <v>1250</v>
      </c>
      <c r="H18" s="234"/>
      <c r="I18" s="234"/>
      <c r="J18" s="234"/>
      <c r="K18" s="234"/>
      <c r="L18" s="234"/>
      <c r="M18" s="234"/>
    </row>
    <row r="19" spans="1:13" ht="66.75" customHeight="1" x14ac:dyDescent="0.25">
      <c r="A19" s="543"/>
      <c r="B19" s="271"/>
      <c r="C19" s="272"/>
      <c r="D19" s="273"/>
      <c r="E19" s="274" t="s">
        <v>993</v>
      </c>
      <c r="F19" s="273"/>
      <c r="G19" s="275" t="s">
        <v>170</v>
      </c>
      <c r="H19" s="234"/>
      <c r="I19" s="234"/>
      <c r="J19" s="234"/>
      <c r="K19" s="234"/>
      <c r="L19" s="234"/>
      <c r="M19" s="234"/>
    </row>
    <row r="20" spans="1:13" ht="62.25" customHeight="1" x14ac:dyDescent="0.25">
      <c r="A20" s="544"/>
      <c r="B20" s="271"/>
      <c r="C20" s="272"/>
      <c r="D20" s="273"/>
      <c r="E20" s="274" t="s">
        <v>994</v>
      </c>
      <c r="F20" s="273"/>
      <c r="G20" s="275" t="s">
        <v>170</v>
      </c>
      <c r="H20" s="234"/>
      <c r="I20" s="234"/>
      <c r="J20" s="234"/>
      <c r="K20" s="234"/>
      <c r="L20" s="234"/>
      <c r="M20" s="234"/>
    </row>
    <row r="21" spans="1:13" ht="64.5" customHeight="1" x14ac:dyDescent="0.25">
      <c r="A21" s="542">
        <v>4</v>
      </c>
      <c r="B21" s="266" t="s">
        <v>1000</v>
      </c>
      <c r="C21" s="267" t="s">
        <v>11</v>
      </c>
      <c r="D21" s="268">
        <v>4</v>
      </c>
      <c r="E21" s="269" t="s">
        <v>1001</v>
      </c>
      <c r="F21" s="268" t="s">
        <v>1002</v>
      </c>
      <c r="G21" s="270" t="s">
        <v>1003</v>
      </c>
      <c r="H21" s="234"/>
      <c r="I21" s="234"/>
      <c r="J21" s="234"/>
      <c r="K21" s="234"/>
      <c r="L21" s="234"/>
      <c r="M21" s="234"/>
    </row>
    <row r="22" spans="1:13" ht="63" customHeight="1" x14ac:dyDescent="0.25">
      <c r="A22" s="543"/>
      <c r="B22" s="271"/>
      <c r="C22" s="272"/>
      <c r="D22" s="273"/>
      <c r="E22" s="274" t="s">
        <v>993</v>
      </c>
      <c r="F22" s="273"/>
      <c r="G22" s="275" t="s">
        <v>170</v>
      </c>
      <c r="H22" s="234"/>
      <c r="I22" s="234"/>
      <c r="J22" s="234"/>
      <c r="K22" s="234"/>
      <c r="L22" s="234"/>
      <c r="M22" s="234"/>
    </row>
    <row r="23" spans="1:13" ht="63.75" customHeight="1" x14ac:dyDescent="0.25">
      <c r="A23" s="544"/>
      <c r="B23" s="271"/>
      <c r="C23" s="272"/>
      <c r="D23" s="273"/>
      <c r="E23" s="274" t="s">
        <v>994</v>
      </c>
      <c r="F23" s="273"/>
      <c r="G23" s="275" t="s">
        <v>170</v>
      </c>
      <c r="H23" s="234"/>
      <c r="I23" s="234"/>
      <c r="J23" s="234"/>
      <c r="K23" s="234"/>
      <c r="L23" s="234"/>
      <c r="M23" s="234"/>
    </row>
    <row r="24" spans="1:13" ht="45" customHeight="1" x14ac:dyDescent="0.25">
      <c r="A24" s="542">
        <v>5</v>
      </c>
      <c r="B24" s="266" t="s">
        <v>1004</v>
      </c>
      <c r="C24" s="267" t="s">
        <v>12</v>
      </c>
      <c r="D24" s="268">
        <v>4</v>
      </c>
      <c r="E24" s="269" t="s">
        <v>1005</v>
      </c>
      <c r="F24" s="268" t="s">
        <v>1251</v>
      </c>
      <c r="G24" s="270">
        <v>524.16</v>
      </c>
      <c r="H24" s="234"/>
      <c r="I24" s="234"/>
      <c r="J24" s="234"/>
      <c r="K24" s="234"/>
      <c r="L24" s="234"/>
      <c r="M24" s="234"/>
    </row>
    <row r="25" spans="1:13" ht="62.25" customHeight="1" x14ac:dyDescent="0.25">
      <c r="A25" s="543"/>
      <c r="B25" s="271"/>
      <c r="C25" s="272"/>
      <c r="D25" s="273"/>
      <c r="E25" s="274" t="s">
        <v>993</v>
      </c>
      <c r="F25" s="273"/>
      <c r="G25" s="275" t="s">
        <v>170</v>
      </c>
      <c r="H25" s="234"/>
      <c r="I25" s="234"/>
      <c r="J25" s="234"/>
      <c r="K25" s="234"/>
      <c r="L25" s="234"/>
      <c r="M25" s="234"/>
    </row>
    <row r="26" spans="1:13" ht="66.75" customHeight="1" x14ac:dyDescent="0.25">
      <c r="A26" s="544"/>
      <c r="B26" s="271"/>
      <c r="C26" s="272"/>
      <c r="D26" s="273"/>
      <c r="E26" s="274" t="s">
        <v>994</v>
      </c>
      <c r="F26" s="273"/>
      <c r="G26" s="275" t="s">
        <v>170</v>
      </c>
      <c r="H26" s="234"/>
      <c r="I26" s="234"/>
      <c r="J26" s="234"/>
      <c r="K26" s="234"/>
      <c r="L26" s="234"/>
      <c r="M26" s="234"/>
    </row>
    <row r="27" spans="1:13" ht="45" customHeight="1" x14ac:dyDescent="0.25">
      <c r="A27" s="542">
        <v>6</v>
      </c>
      <c r="B27" s="266" t="s">
        <v>1006</v>
      </c>
      <c r="C27" s="267" t="s">
        <v>13</v>
      </c>
      <c r="D27" s="268">
        <v>4</v>
      </c>
      <c r="E27" s="269" t="s">
        <v>1007</v>
      </c>
      <c r="F27" s="268" t="s">
        <v>1252</v>
      </c>
      <c r="G27" s="270">
        <v>255.36</v>
      </c>
      <c r="H27" s="234"/>
      <c r="I27" s="234"/>
      <c r="J27" s="234"/>
      <c r="K27" s="234"/>
      <c r="L27" s="234"/>
      <c r="M27" s="234"/>
    </row>
    <row r="28" spans="1:13" ht="58.5" customHeight="1" x14ac:dyDescent="0.25">
      <c r="A28" s="543"/>
      <c r="B28" s="271"/>
      <c r="C28" s="272"/>
      <c r="D28" s="273"/>
      <c r="E28" s="274" t="s">
        <v>993</v>
      </c>
      <c r="F28" s="273"/>
      <c r="G28" s="275" t="s">
        <v>170</v>
      </c>
      <c r="H28" s="234"/>
      <c r="I28" s="234"/>
      <c r="J28" s="234"/>
      <c r="K28" s="234"/>
      <c r="L28" s="234"/>
      <c r="M28" s="234"/>
    </row>
    <row r="29" spans="1:13" ht="69" customHeight="1" x14ac:dyDescent="0.25">
      <c r="A29" s="544"/>
      <c r="B29" s="271"/>
      <c r="C29" s="272"/>
      <c r="D29" s="273"/>
      <c r="E29" s="274" t="s">
        <v>994</v>
      </c>
      <c r="F29" s="273"/>
      <c r="G29" s="275" t="s">
        <v>170</v>
      </c>
      <c r="H29" s="234"/>
      <c r="I29" s="234"/>
      <c r="J29" s="234"/>
      <c r="K29" s="234"/>
      <c r="L29" s="234"/>
      <c r="M29" s="234"/>
    </row>
    <row r="30" spans="1:13" ht="45" customHeight="1" x14ac:dyDescent="0.25">
      <c r="A30" s="542">
        <v>7</v>
      </c>
      <c r="B30" s="266" t="s">
        <v>1008</v>
      </c>
      <c r="C30" s="267" t="s">
        <v>14</v>
      </c>
      <c r="D30" s="268">
        <v>4</v>
      </c>
      <c r="E30" s="269" t="s">
        <v>1009</v>
      </c>
      <c r="F30" s="268" t="s">
        <v>1253</v>
      </c>
      <c r="G30" s="270">
        <v>127.68</v>
      </c>
      <c r="H30" s="234"/>
      <c r="I30" s="234"/>
      <c r="J30" s="234"/>
      <c r="K30" s="234"/>
      <c r="L30" s="234"/>
      <c r="M30" s="234"/>
    </row>
    <row r="31" spans="1:13" ht="59.25" customHeight="1" x14ac:dyDescent="0.25">
      <c r="A31" s="543"/>
      <c r="B31" s="271"/>
      <c r="C31" s="272"/>
      <c r="D31" s="273"/>
      <c r="E31" s="274" t="s">
        <v>993</v>
      </c>
      <c r="F31" s="273"/>
      <c r="G31" s="275" t="s">
        <v>170</v>
      </c>
      <c r="H31" s="234"/>
      <c r="I31" s="234"/>
      <c r="J31" s="234"/>
      <c r="K31" s="234"/>
      <c r="L31" s="234"/>
      <c r="M31" s="234"/>
    </row>
    <row r="32" spans="1:13" ht="57.75" customHeight="1" x14ac:dyDescent="0.25">
      <c r="A32" s="544"/>
      <c r="B32" s="271"/>
      <c r="C32" s="272"/>
      <c r="D32" s="273"/>
      <c r="E32" s="274" t="s">
        <v>994</v>
      </c>
      <c r="F32" s="273"/>
      <c r="G32" s="275" t="s">
        <v>170</v>
      </c>
      <c r="H32" s="234"/>
      <c r="I32" s="234"/>
      <c r="J32" s="234"/>
      <c r="K32" s="234"/>
      <c r="L32" s="234"/>
      <c r="M32" s="234"/>
    </row>
    <row r="33" spans="1:13" ht="45" customHeight="1" x14ac:dyDescent="0.25">
      <c r="A33" s="542">
        <v>8</v>
      </c>
      <c r="B33" s="266" t="s">
        <v>1010</v>
      </c>
      <c r="C33" s="267" t="s">
        <v>15</v>
      </c>
      <c r="D33" s="268">
        <v>30</v>
      </c>
      <c r="E33" s="269" t="s">
        <v>1011</v>
      </c>
      <c r="F33" s="268" t="s">
        <v>1254</v>
      </c>
      <c r="G33" s="270">
        <v>352.8</v>
      </c>
      <c r="H33" s="234"/>
      <c r="I33" s="234"/>
      <c r="J33" s="234"/>
      <c r="K33" s="234"/>
      <c r="L33" s="234"/>
      <c r="M33" s="234"/>
    </row>
    <row r="34" spans="1:13" ht="68.25" customHeight="1" x14ac:dyDescent="0.25">
      <c r="A34" s="543"/>
      <c r="B34" s="271"/>
      <c r="C34" s="272"/>
      <c r="D34" s="273"/>
      <c r="E34" s="274" t="s">
        <v>993</v>
      </c>
      <c r="F34" s="273"/>
      <c r="G34" s="275" t="s">
        <v>170</v>
      </c>
      <c r="H34" s="234"/>
      <c r="I34" s="234"/>
      <c r="J34" s="234"/>
      <c r="K34" s="234"/>
      <c r="L34" s="234"/>
      <c r="M34" s="234"/>
    </row>
    <row r="35" spans="1:13" ht="61.5" customHeight="1" x14ac:dyDescent="0.25">
      <c r="A35" s="544"/>
      <c r="B35" s="271"/>
      <c r="C35" s="272"/>
      <c r="D35" s="273"/>
      <c r="E35" s="274" t="s">
        <v>994</v>
      </c>
      <c r="F35" s="273"/>
      <c r="G35" s="275" t="s">
        <v>170</v>
      </c>
      <c r="H35" s="234"/>
      <c r="I35" s="234"/>
      <c r="J35" s="234"/>
      <c r="K35" s="234"/>
      <c r="L35" s="234"/>
      <c r="M35" s="234"/>
    </row>
    <row r="36" spans="1:13" ht="45" customHeight="1" x14ac:dyDescent="0.25">
      <c r="A36" s="265" t="s">
        <v>888</v>
      </c>
      <c r="B36" s="547" t="s">
        <v>889</v>
      </c>
      <c r="C36" s="548"/>
      <c r="D36" s="548"/>
      <c r="E36" s="548"/>
      <c r="F36" s="548"/>
      <c r="G36" s="276"/>
      <c r="H36" s="234"/>
      <c r="I36" s="234"/>
      <c r="J36" s="234"/>
      <c r="K36" s="234"/>
      <c r="L36" s="234"/>
      <c r="M36" s="234"/>
    </row>
    <row r="37" spans="1:13" ht="45" customHeight="1" x14ac:dyDescent="0.25">
      <c r="A37" s="265" t="s">
        <v>888</v>
      </c>
      <c r="B37" s="549" t="s">
        <v>890</v>
      </c>
      <c r="C37" s="550"/>
      <c r="D37" s="550"/>
      <c r="E37" s="550"/>
      <c r="F37" s="550"/>
      <c r="G37" s="270" t="s">
        <v>1255</v>
      </c>
      <c r="H37" s="234"/>
      <c r="I37" s="234"/>
      <c r="J37" s="234"/>
      <c r="K37" s="234"/>
      <c r="L37" s="234"/>
      <c r="M37" s="234"/>
    </row>
    <row r="38" spans="1:13" ht="45" customHeight="1" x14ac:dyDescent="0.25">
      <c r="A38" s="265" t="s">
        <v>888</v>
      </c>
      <c r="B38" s="549" t="s">
        <v>1012</v>
      </c>
      <c r="C38" s="550"/>
      <c r="D38" s="550"/>
      <c r="E38" s="550"/>
      <c r="F38" s="550"/>
      <c r="G38" s="270" t="s">
        <v>1256</v>
      </c>
      <c r="H38" s="234"/>
      <c r="I38" s="234"/>
      <c r="J38" s="234"/>
      <c r="K38" s="234"/>
      <c r="L38" s="234"/>
      <c r="M38" s="234"/>
    </row>
    <row r="39" spans="1:13" ht="45" customHeight="1" x14ac:dyDescent="0.25">
      <c r="A39" s="265" t="s">
        <v>888</v>
      </c>
      <c r="B39" s="547" t="s">
        <v>892</v>
      </c>
      <c r="C39" s="548"/>
      <c r="D39" s="548"/>
      <c r="E39" s="548"/>
      <c r="F39" s="548"/>
      <c r="G39" s="276" t="s">
        <v>1256</v>
      </c>
      <c r="H39" s="234"/>
      <c r="I39" s="234"/>
      <c r="J39" s="234"/>
      <c r="K39" s="234"/>
      <c r="L39" s="234"/>
      <c r="M39" s="234"/>
    </row>
    <row r="40" spans="1:13" ht="45" customHeight="1" x14ac:dyDescent="0.25">
      <c r="A40" s="545" t="s">
        <v>893</v>
      </c>
      <c r="B40" s="546"/>
      <c r="C40" s="546"/>
      <c r="D40" s="546"/>
      <c r="E40" s="546"/>
      <c r="F40" s="546"/>
      <c r="G40" s="546"/>
      <c r="H40" s="234"/>
      <c r="I40" s="234"/>
      <c r="J40" s="234"/>
      <c r="K40" s="234"/>
      <c r="L40" s="234"/>
      <c r="M40" s="234"/>
    </row>
    <row r="41" spans="1:13" ht="45" customHeight="1" x14ac:dyDescent="0.25">
      <c r="A41" s="265">
        <v>9</v>
      </c>
      <c r="B41" s="266" t="s">
        <v>1013</v>
      </c>
      <c r="C41" s="267" t="s">
        <v>8</v>
      </c>
      <c r="D41" s="268">
        <v>4</v>
      </c>
      <c r="E41" s="269" t="s">
        <v>1014</v>
      </c>
      <c r="F41" s="268" t="s">
        <v>1015</v>
      </c>
      <c r="G41" s="270">
        <v>56</v>
      </c>
      <c r="H41" s="234"/>
      <c r="I41" s="234"/>
      <c r="J41" s="234"/>
      <c r="K41" s="234"/>
      <c r="L41" s="234"/>
      <c r="M41" s="234"/>
    </row>
    <row r="42" spans="1:13" ht="45" customHeight="1" x14ac:dyDescent="0.25">
      <c r="A42" s="265">
        <v>10</v>
      </c>
      <c r="B42" s="266" t="s">
        <v>1016</v>
      </c>
      <c r="C42" s="267" t="s">
        <v>9</v>
      </c>
      <c r="D42" s="268">
        <v>10</v>
      </c>
      <c r="E42" s="269" t="s">
        <v>1017</v>
      </c>
      <c r="F42" s="268" t="s">
        <v>1018</v>
      </c>
      <c r="G42" s="270">
        <v>80</v>
      </c>
      <c r="H42" s="234"/>
      <c r="I42" s="234"/>
      <c r="J42" s="234"/>
      <c r="K42" s="234"/>
      <c r="L42" s="234"/>
      <c r="M42" s="234"/>
    </row>
    <row r="43" spans="1:13" ht="45" customHeight="1" x14ac:dyDescent="0.25">
      <c r="A43" s="265">
        <v>11</v>
      </c>
      <c r="B43" s="266" t="s">
        <v>1019</v>
      </c>
      <c r="C43" s="267" t="s">
        <v>10</v>
      </c>
      <c r="D43" s="268">
        <v>10</v>
      </c>
      <c r="E43" s="269" t="s">
        <v>1020</v>
      </c>
      <c r="F43" s="268" t="s">
        <v>1257</v>
      </c>
      <c r="G43" s="270">
        <v>310</v>
      </c>
      <c r="H43" s="234"/>
      <c r="I43" s="234"/>
      <c r="J43" s="234"/>
      <c r="K43" s="234"/>
      <c r="L43" s="234"/>
      <c r="M43" s="234"/>
    </row>
    <row r="44" spans="1:13" ht="45" customHeight="1" x14ac:dyDescent="0.25">
      <c r="A44" s="265">
        <v>12</v>
      </c>
      <c r="B44" s="266" t="s">
        <v>1021</v>
      </c>
      <c r="C44" s="267" t="s">
        <v>12</v>
      </c>
      <c r="D44" s="268">
        <v>4</v>
      </c>
      <c r="E44" s="269" t="s">
        <v>1022</v>
      </c>
      <c r="F44" s="268" t="s">
        <v>1258</v>
      </c>
      <c r="G44" s="270">
        <v>68</v>
      </c>
      <c r="H44" s="234"/>
      <c r="I44" s="234"/>
      <c r="J44" s="234"/>
      <c r="K44" s="234"/>
      <c r="L44" s="234"/>
      <c r="M44" s="234"/>
    </row>
    <row r="45" spans="1:13" ht="45" customHeight="1" x14ac:dyDescent="0.25">
      <c r="A45" s="265">
        <v>13</v>
      </c>
      <c r="B45" s="266" t="s">
        <v>1023</v>
      </c>
      <c r="C45" s="267" t="s">
        <v>16</v>
      </c>
      <c r="D45" s="268">
        <v>1</v>
      </c>
      <c r="E45" s="269" t="s">
        <v>1024</v>
      </c>
      <c r="F45" s="268" t="s">
        <v>1025</v>
      </c>
      <c r="G45" s="270">
        <v>105</v>
      </c>
      <c r="H45" s="234"/>
      <c r="I45" s="234"/>
      <c r="J45" s="234"/>
      <c r="K45" s="234"/>
      <c r="L45" s="234"/>
      <c r="M45" s="234"/>
    </row>
    <row r="46" spans="1:13" ht="58.5" customHeight="1" x14ac:dyDescent="0.25">
      <c r="A46" s="265">
        <v>14</v>
      </c>
      <c r="B46" s="266" t="s">
        <v>1026</v>
      </c>
      <c r="C46" s="267" t="s">
        <v>17</v>
      </c>
      <c r="D46" s="268">
        <v>1</v>
      </c>
      <c r="E46" s="269" t="s">
        <v>1027</v>
      </c>
      <c r="F46" s="268" t="s">
        <v>1028</v>
      </c>
      <c r="G46" s="270">
        <v>61</v>
      </c>
      <c r="H46" s="234"/>
      <c r="I46" s="234"/>
      <c r="J46" s="234"/>
      <c r="K46" s="234"/>
      <c r="L46" s="234"/>
      <c r="M46" s="234"/>
    </row>
    <row r="47" spans="1:13" ht="45" customHeight="1" x14ac:dyDescent="0.25">
      <c r="A47" s="265">
        <v>15</v>
      </c>
      <c r="B47" s="266" t="s">
        <v>18</v>
      </c>
      <c r="C47" s="267" t="s">
        <v>30</v>
      </c>
      <c r="D47" s="268">
        <v>30</v>
      </c>
      <c r="E47" s="269" t="s">
        <v>1029</v>
      </c>
      <c r="F47" s="268" t="s">
        <v>1030</v>
      </c>
      <c r="G47" s="270">
        <v>180</v>
      </c>
      <c r="H47" s="234"/>
      <c r="I47" s="234"/>
      <c r="J47" s="234"/>
      <c r="K47" s="234"/>
      <c r="L47" s="234"/>
      <c r="M47" s="234"/>
    </row>
    <row r="48" spans="1:13" ht="65.25" customHeight="1" x14ac:dyDescent="0.25">
      <c r="A48" s="265">
        <v>16</v>
      </c>
      <c r="B48" s="266" t="s">
        <v>1031</v>
      </c>
      <c r="C48" s="267" t="s">
        <v>19</v>
      </c>
      <c r="D48" s="268">
        <v>1</v>
      </c>
      <c r="E48" s="269" t="s">
        <v>1032</v>
      </c>
      <c r="F48" s="268" t="s">
        <v>1033</v>
      </c>
      <c r="G48" s="270">
        <v>217</v>
      </c>
      <c r="H48" s="234"/>
      <c r="I48" s="234"/>
      <c r="J48" s="234"/>
      <c r="K48" s="234"/>
      <c r="L48" s="234"/>
      <c r="M48" s="234"/>
    </row>
    <row r="49" spans="1:13" ht="70.5" customHeight="1" x14ac:dyDescent="0.25">
      <c r="A49" s="265">
        <v>17</v>
      </c>
      <c r="B49" s="266" t="s">
        <v>1034</v>
      </c>
      <c r="C49" s="267" t="s">
        <v>16</v>
      </c>
      <c r="D49" s="268">
        <v>1</v>
      </c>
      <c r="E49" s="269" t="s">
        <v>1035</v>
      </c>
      <c r="F49" s="268" t="s">
        <v>1033</v>
      </c>
      <c r="G49" s="270">
        <v>217</v>
      </c>
      <c r="H49" s="234"/>
      <c r="I49" s="234"/>
      <c r="J49" s="234"/>
      <c r="K49" s="234"/>
      <c r="L49" s="234"/>
      <c r="M49" s="234"/>
    </row>
    <row r="50" spans="1:13" ht="80.25" customHeight="1" x14ac:dyDescent="0.25">
      <c r="A50" s="265">
        <v>18</v>
      </c>
      <c r="B50" s="266" t="s">
        <v>1036</v>
      </c>
      <c r="C50" s="267" t="s">
        <v>19</v>
      </c>
      <c r="D50" s="268">
        <v>1</v>
      </c>
      <c r="E50" s="269" t="s">
        <v>1037</v>
      </c>
      <c r="F50" s="268" t="s">
        <v>1038</v>
      </c>
      <c r="G50" s="270">
        <v>76</v>
      </c>
      <c r="H50" s="234"/>
      <c r="I50" s="234"/>
      <c r="J50" s="234"/>
      <c r="K50" s="234"/>
      <c r="L50" s="234"/>
      <c r="M50" s="234"/>
    </row>
    <row r="51" spans="1:13" ht="60.75" customHeight="1" x14ac:dyDescent="0.25">
      <c r="A51" s="265">
        <v>19</v>
      </c>
      <c r="B51" s="266" t="s">
        <v>20</v>
      </c>
      <c r="C51" s="267" t="s">
        <v>19</v>
      </c>
      <c r="D51" s="268">
        <v>10</v>
      </c>
      <c r="E51" s="269" t="s">
        <v>1039</v>
      </c>
      <c r="F51" s="268" t="s">
        <v>1259</v>
      </c>
      <c r="G51" s="270">
        <v>340</v>
      </c>
      <c r="H51" s="234"/>
      <c r="I51" s="234"/>
      <c r="J51" s="234"/>
      <c r="K51" s="234"/>
      <c r="L51" s="234"/>
      <c r="M51" s="234"/>
    </row>
    <row r="52" spans="1:13" ht="45" customHeight="1" x14ac:dyDescent="0.25">
      <c r="A52" s="265">
        <v>20</v>
      </c>
      <c r="B52" s="266" t="s">
        <v>1040</v>
      </c>
      <c r="C52" s="267" t="s">
        <v>21</v>
      </c>
      <c r="D52" s="268">
        <v>10</v>
      </c>
      <c r="E52" s="269" t="s">
        <v>1041</v>
      </c>
      <c r="F52" s="268" t="s">
        <v>1260</v>
      </c>
      <c r="G52" s="270">
        <v>680</v>
      </c>
      <c r="H52" s="234"/>
      <c r="I52" s="234"/>
      <c r="J52" s="234"/>
      <c r="K52" s="234"/>
      <c r="L52" s="234"/>
      <c r="M52" s="234"/>
    </row>
    <row r="53" spans="1:13" ht="45" customHeight="1" x14ac:dyDescent="0.25">
      <c r="A53" s="265">
        <v>21</v>
      </c>
      <c r="B53" s="266" t="s">
        <v>1042</v>
      </c>
      <c r="C53" s="267" t="s">
        <v>22</v>
      </c>
      <c r="D53" s="268">
        <v>2</v>
      </c>
      <c r="E53" s="269" t="s">
        <v>1043</v>
      </c>
      <c r="F53" s="268" t="s">
        <v>1044</v>
      </c>
      <c r="G53" s="270">
        <v>180</v>
      </c>
      <c r="H53" s="234"/>
      <c r="I53" s="234"/>
      <c r="J53" s="234"/>
      <c r="K53" s="234"/>
      <c r="L53" s="234"/>
      <c r="M53" s="234"/>
    </row>
    <row r="54" spans="1:13" ht="45" customHeight="1" x14ac:dyDescent="0.25">
      <c r="A54" s="265">
        <v>22</v>
      </c>
      <c r="B54" s="266" t="s">
        <v>1045</v>
      </c>
      <c r="C54" s="267" t="s">
        <v>19</v>
      </c>
      <c r="D54" s="268">
        <v>1</v>
      </c>
      <c r="E54" s="269" t="s">
        <v>1046</v>
      </c>
      <c r="F54" s="268" t="s">
        <v>1047</v>
      </c>
      <c r="G54" s="270">
        <v>116</v>
      </c>
      <c r="H54" s="234"/>
      <c r="I54" s="234"/>
      <c r="J54" s="234"/>
      <c r="K54" s="234"/>
      <c r="L54" s="234"/>
      <c r="M54" s="234"/>
    </row>
    <row r="55" spans="1:13" ht="45" customHeight="1" x14ac:dyDescent="0.25">
      <c r="A55" s="265">
        <v>23</v>
      </c>
      <c r="B55" s="266" t="s">
        <v>1048</v>
      </c>
      <c r="C55" s="267" t="s">
        <v>19</v>
      </c>
      <c r="D55" s="268">
        <v>1</v>
      </c>
      <c r="E55" s="269" t="s">
        <v>1049</v>
      </c>
      <c r="F55" s="268" t="s">
        <v>1050</v>
      </c>
      <c r="G55" s="270">
        <v>49</v>
      </c>
      <c r="H55" s="234"/>
      <c r="I55" s="234"/>
      <c r="J55" s="234"/>
      <c r="K55" s="234"/>
      <c r="L55" s="234"/>
      <c r="M55" s="234"/>
    </row>
    <row r="56" spans="1:13" ht="45" customHeight="1" x14ac:dyDescent="0.25">
      <c r="A56" s="265">
        <v>24</v>
      </c>
      <c r="B56" s="266" t="s">
        <v>1051</v>
      </c>
      <c r="C56" s="267" t="s">
        <v>23</v>
      </c>
      <c r="D56" s="268">
        <v>1</v>
      </c>
      <c r="E56" s="269" t="s">
        <v>1052</v>
      </c>
      <c r="F56" s="268" t="s">
        <v>1053</v>
      </c>
      <c r="G56" s="270">
        <v>201</v>
      </c>
      <c r="H56" s="234"/>
      <c r="I56" s="234"/>
      <c r="J56" s="234"/>
      <c r="K56" s="234"/>
      <c r="L56" s="234"/>
      <c r="M56" s="234"/>
    </row>
    <row r="57" spans="1:13" ht="65.25" customHeight="1" x14ac:dyDescent="0.25">
      <c r="A57" s="265">
        <v>25</v>
      </c>
      <c r="B57" s="266" t="s">
        <v>1054</v>
      </c>
      <c r="C57" s="267" t="s">
        <v>24</v>
      </c>
      <c r="D57" s="268">
        <v>1</v>
      </c>
      <c r="E57" s="269" t="s">
        <v>1055</v>
      </c>
      <c r="F57" s="268" t="s">
        <v>1056</v>
      </c>
      <c r="G57" s="270">
        <v>800</v>
      </c>
      <c r="H57" s="234"/>
      <c r="I57" s="234"/>
      <c r="J57" s="234"/>
      <c r="K57" s="234"/>
      <c r="L57" s="234"/>
      <c r="M57" s="234"/>
    </row>
    <row r="58" spans="1:13" ht="66.75" customHeight="1" x14ac:dyDescent="0.25">
      <c r="A58" s="542">
        <v>26</v>
      </c>
      <c r="B58" s="266" t="s">
        <v>1057</v>
      </c>
      <c r="C58" s="267" t="s">
        <v>912</v>
      </c>
      <c r="D58" s="268">
        <v>0.75</v>
      </c>
      <c r="E58" s="269" t="s">
        <v>1058</v>
      </c>
      <c r="F58" s="268" t="s">
        <v>1261</v>
      </c>
      <c r="G58" s="270" t="s">
        <v>1262</v>
      </c>
      <c r="H58" s="234"/>
      <c r="I58" s="234"/>
      <c r="J58" s="234"/>
      <c r="K58" s="234"/>
      <c r="L58" s="234"/>
      <c r="M58" s="234"/>
    </row>
    <row r="59" spans="1:13" ht="45" customHeight="1" x14ac:dyDescent="0.25">
      <c r="A59" s="544"/>
      <c r="B59" s="271"/>
      <c r="C59" s="272"/>
      <c r="D59" s="273"/>
      <c r="E59" s="274" t="s">
        <v>1059</v>
      </c>
      <c r="F59" s="273"/>
      <c r="G59" s="275" t="s">
        <v>170</v>
      </c>
      <c r="H59" s="234"/>
      <c r="I59" s="234"/>
      <c r="J59" s="234"/>
      <c r="K59" s="234"/>
      <c r="L59" s="234"/>
      <c r="M59" s="234"/>
    </row>
    <row r="60" spans="1:13" ht="45" customHeight="1" x14ac:dyDescent="0.25">
      <c r="A60" s="265" t="s">
        <v>888</v>
      </c>
      <c r="B60" s="547" t="s">
        <v>930</v>
      </c>
      <c r="C60" s="548"/>
      <c r="D60" s="548"/>
      <c r="E60" s="548"/>
      <c r="F60" s="548"/>
      <c r="G60" s="276"/>
      <c r="H60" s="234"/>
      <c r="I60" s="234"/>
      <c r="J60" s="234"/>
      <c r="K60" s="234"/>
      <c r="L60" s="234"/>
      <c r="M60" s="234"/>
    </row>
    <row r="61" spans="1:13" ht="45" customHeight="1" x14ac:dyDescent="0.25">
      <c r="A61" s="265" t="s">
        <v>888</v>
      </c>
      <c r="B61" s="549" t="s">
        <v>1060</v>
      </c>
      <c r="C61" s="550"/>
      <c r="D61" s="550"/>
      <c r="E61" s="550"/>
      <c r="F61" s="550"/>
      <c r="G61" s="270" t="s">
        <v>1263</v>
      </c>
      <c r="H61" s="234"/>
      <c r="I61" s="234"/>
      <c r="J61" s="234"/>
      <c r="K61" s="234"/>
      <c r="L61" s="234"/>
      <c r="M61" s="234"/>
    </row>
    <row r="62" spans="1:13" ht="45" customHeight="1" x14ac:dyDescent="0.25">
      <c r="A62" s="265" t="s">
        <v>888</v>
      </c>
      <c r="B62" s="549" t="s">
        <v>1012</v>
      </c>
      <c r="C62" s="550"/>
      <c r="D62" s="550"/>
      <c r="E62" s="550"/>
      <c r="F62" s="550"/>
      <c r="G62" s="270" t="s">
        <v>1264</v>
      </c>
      <c r="H62" s="234"/>
      <c r="I62" s="234"/>
      <c r="J62" s="234"/>
      <c r="K62" s="234"/>
      <c r="L62" s="234"/>
      <c r="M62" s="234"/>
    </row>
    <row r="63" spans="1:13" ht="45" customHeight="1" x14ac:dyDescent="0.25">
      <c r="A63" s="265" t="s">
        <v>888</v>
      </c>
      <c r="B63" s="547" t="s">
        <v>932</v>
      </c>
      <c r="C63" s="548"/>
      <c r="D63" s="548"/>
      <c r="E63" s="548"/>
      <c r="F63" s="548"/>
      <c r="G63" s="276" t="s">
        <v>1264</v>
      </c>
      <c r="H63" s="234"/>
      <c r="I63" s="234"/>
      <c r="J63" s="234"/>
      <c r="K63" s="234"/>
      <c r="L63" s="234"/>
      <c r="M63" s="234"/>
    </row>
    <row r="64" spans="1:13" ht="45" customHeight="1" x14ac:dyDescent="0.25">
      <c r="A64" s="545" t="s">
        <v>933</v>
      </c>
      <c r="B64" s="546"/>
      <c r="C64" s="546"/>
      <c r="D64" s="546"/>
      <c r="E64" s="546"/>
      <c r="F64" s="546"/>
      <c r="G64" s="546"/>
      <c r="H64" s="234"/>
      <c r="I64" s="234"/>
      <c r="J64" s="234"/>
      <c r="K64" s="234"/>
      <c r="L64" s="234"/>
      <c r="M64" s="234"/>
    </row>
    <row r="65" spans="1:13" ht="45" customHeight="1" x14ac:dyDescent="0.25">
      <c r="A65" s="545" t="s">
        <v>977</v>
      </c>
      <c r="B65" s="546"/>
      <c r="C65" s="546"/>
      <c r="D65" s="546"/>
      <c r="E65" s="546"/>
      <c r="F65" s="546"/>
      <c r="G65" s="546"/>
      <c r="H65" s="250"/>
      <c r="I65" s="250"/>
      <c r="J65" s="250"/>
      <c r="K65" s="250"/>
      <c r="L65" s="250"/>
      <c r="M65" s="250"/>
    </row>
    <row r="66" spans="1:13" ht="73.5" customHeight="1" x14ac:dyDescent="0.25">
      <c r="A66" s="265">
        <v>27</v>
      </c>
      <c r="B66" s="266" t="s">
        <v>1132</v>
      </c>
      <c r="C66" s="267" t="s">
        <v>912</v>
      </c>
      <c r="D66" s="268">
        <v>0.13750000000000001</v>
      </c>
      <c r="E66" s="269" t="s">
        <v>979</v>
      </c>
      <c r="F66" s="268" t="s">
        <v>1265</v>
      </c>
      <c r="G66" s="270">
        <v>633.4</v>
      </c>
      <c r="H66" s="250"/>
      <c r="I66" s="250"/>
      <c r="J66" s="250"/>
      <c r="K66" s="250"/>
      <c r="L66" s="250"/>
      <c r="M66" s="250"/>
    </row>
    <row r="67" spans="1:13" ht="75" customHeight="1" x14ac:dyDescent="0.25">
      <c r="A67" s="265">
        <v>28</v>
      </c>
      <c r="B67" s="266" t="s">
        <v>980</v>
      </c>
      <c r="C67" s="267" t="s">
        <v>912</v>
      </c>
      <c r="D67" s="268">
        <v>0.32200000000000001</v>
      </c>
      <c r="E67" s="269" t="s">
        <v>981</v>
      </c>
      <c r="F67" s="268" t="s">
        <v>1266</v>
      </c>
      <c r="G67" s="270" t="s">
        <v>1267</v>
      </c>
      <c r="H67" s="250"/>
      <c r="I67" s="250"/>
      <c r="J67" s="250"/>
      <c r="K67" s="250"/>
      <c r="L67" s="250"/>
      <c r="M67" s="250"/>
    </row>
    <row r="68" spans="1:13" ht="45" customHeight="1" x14ac:dyDescent="0.25">
      <c r="A68" s="542">
        <v>29</v>
      </c>
      <c r="B68" s="266" t="s">
        <v>982</v>
      </c>
      <c r="C68" s="267" t="s">
        <v>912</v>
      </c>
      <c r="D68" s="268">
        <v>0.06</v>
      </c>
      <c r="E68" s="269" t="s">
        <v>983</v>
      </c>
      <c r="F68" s="268" t="s">
        <v>1268</v>
      </c>
      <c r="G68" s="270">
        <v>785.99</v>
      </c>
      <c r="H68" s="250"/>
      <c r="I68" s="250"/>
      <c r="J68" s="250"/>
      <c r="K68" s="250"/>
      <c r="L68" s="250"/>
      <c r="M68" s="250"/>
    </row>
    <row r="69" spans="1:13" ht="102.75" customHeight="1" x14ac:dyDescent="0.25">
      <c r="A69" s="544"/>
      <c r="B69" s="271"/>
      <c r="C69" s="272"/>
      <c r="D69" s="273"/>
      <c r="E69" s="274" t="s">
        <v>984</v>
      </c>
      <c r="F69" s="273"/>
      <c r="G69" s="275" t="s">
        <v>170</v>
      </c>
      <c r="H69" s="250"/>
      <c r="I69" s="250"/>
      <c r="J69" s="250"/>
      <c r="K69" s="250"/>
      <c r="L69" s="250"/>
      <c r="M69" s="250"/>
    </row>
    <row r="70" spans="1:13" ht="45" customHeight="1" x14ac:dyDescent="0.25">
      <c r="A70" s="265" t="s">
        <v>888</v>
      </c>
      <c r="B70" s="547" t="s">
        <v>985</v>
      </c>
      <c r="C70" s="548"/>
      <c r="D70" s="548"/>
      <c r="E70" s="548"/>
      <c r="F70" s="548"/>
      <c r="G70" s="276"/>
      <c r="H70" s="250"/>
      <c r="I70" s="250"/>
      <c r="J70" s="250"/>
      <c r="K70" s="250"/>
      <c r="L70" s="250"/>
      <c r="M70" s="250"/>
    </row>
    <row r="71" spans="1:13" ht="45" customHeight="1" x14ac:dyDescent="0.25">
      <c r="A71" s="265" t="s">
        <v>888</v>
      </c>
      <c r="B71" s="549" t="s">
        <v>1061</v>
      </c>
      <c r="C71" s="550"/>
      <c r="D71" s="550"/>
      <c r="E71" s="550"/>
      <c r="F71" s="550"/>
      <c r="G71" s="270" t="s">
        <v>1269</v>
      </c>
      <c r="H71" s="250"/>
      <c r="I71" s="250"/>
      <c r="J71" s="250"/>
      <c r="K71" s="250"/>
      <c r="L71" s="250"/>
      <c r="M71" s="250"/>
    </row>
    <row r="72" spans="1:13" ht="45" customHeight="1" x14ac:dyDescent="0.25">
      <c r="A72" s="265" t="s">
        <v>888</v>
      </c>
      <c r="B72" s="549" t="s">
        <v>1012</v>
      </c>
      <c r="C72" s="550"/>
      <c r="D72" s="550"/>
      <c r="E72" s="550"/>
      <c r="F72" s="550"/>
      <c r="G72" s="270" t="s">
        <v>1270</v>
      </c>
      <c r="H72" s="250"/>
      <c r="I72" s="250"/>
      <c r="J72" s="250"/>
      <c r="K72" s="250"/>
      <c r="L72" s="250"/>
      <c r="M72" s="250"/>
    </row>
    <row r="73" spans="1:13" ht="45" customHeight="1" x14ac:dyDescent="0.25">
      <c r="A73" s="265" t="s">
        <v>888</v>
      </c>
      <c r="B73" s="547" t="s">
        <v>987</v>
      </c>
      <c r="C73" s="548"/>
      <c r="D73" s="548"/>
      <c r="E73" s="548"/>
      <c r="F73" s="548"/>
      <c r="G73" s="276" t="s">
        <v>1270</v>
      </c>
      <c r="H73" s="250"/>
      <c r="I73" s="250"/>
      <c r="J73" s="250"/>
      <c r="K73" s="250"/>
      <c r="L73" s="250"/>
      <c r="M73" s="250"/>
    </row>
    <row r="74" spans="1:13" ht="45" customHeight="1" x14ac:dyDescent="0.25">
      <c r="A74" s="265" t="s">
        <v>888</v>
      </c>
      <c r="B74" s="547" t="s">
        <v>236</v>
      </c>
      <c r="C74" s="548"/>
      <c r="D74" s="548"/>
      <c r="E74" s="548"/>
      <c r="F74" s="548"/>
      <c r="G74" s="276"/>
      <c r="H74" s="250"/>
      <c r="I74" s="250"/>
      <c r="J74" s="250"/>
      <c r="K74" s="250"/>
      <c r="L74" s="250"/>
      <c r="M74" s="250"/>
    </row>
    <row r="75" spans="1:13" ht="45" customHeight="1" x14ac:dyDescent="0.25">
      <c r="A75" s="265" t="s">
        <v>888</v>
      </c>
      <c r="B75" s="549" t="s">
        <v>1062</v>
      </c>
      <c r="C75" s="550"/>
      <c r="D75" s="550"/>
      <c r="E75" s="550"/>
      <c r="F75" s="550"/>
      <c r="G75" s="270" t="s">
        <v>1271</v>
      </c>
      <c r="H75" s="250"/>
      <c r="I75" s="250"/>
      <c r="J75" s="250"/>
      <c r="K75" s="250"/>
      <c r="L75" s="250"/>
      <c r="M75" s="250"/>
    </row>
    <row r="76" spans="1:13" ht="45" customHeight="1" x14ac:dyDescent="0.25">
      <c r="A76" s="265" t="s">
        <v>888</v>
      </c>
      <c r="B76" s="549" t="s">
        <v>1012</v>
      </c>
      <c r="C76" s="550"/>
      <c r="D76" s="550"/>
      <c r="E76" s="550"/>
      <c r="F76" s="550"/>
      <c r="G76" s="270" t="s">
        <v>1272</v>
      </c>
      <c r="H76" s="250"/>
      <c r="I76" s="250"/>
      <c r="J76" s="250"/>
      <c r="K76" s="250"/>
      <c r="L76" s="250"/>
      <c r="M76" s="250"/>
    </row>
    <row r="77" spans="1:13" ht="45" customHeight="1" x14ac:dyDescent="0.25">
      <c r="A77" s="221" t="s">
        <v>888</v>
      </c>
      <c r="B77" s="555" t="s">
        <v>789</v>
      </c>
      <c r="C77" s="556"/>
      <c r="D77" s="556"/>
      <c r="E77" s="556"/>
      <c r="F77" s="556"/>
      <c r="G77" s="222">
        <v>883204.97</v>
      </c>
      <c r="H77" s="250"/>
      <c r="I77" s="250"/>
      <c r="J77" s="250"/>
      <c r="K77" s="250"/>
      <c r="L77" s="250"/>
      <c r="M77" s="250"/>
    </row>
    <row r="78" spans="1:13" x14ac:dyDescent="0.25">
      <c r="A78" s="257"/>
      <c r="B78" s="252"/>
      <c r="C78" s="256"/>
      <c r="D78" s="253"/>
      <c r="E78" s="255"/>
      <c r="F78" s="253"/>
      <c r="G78" s="258"/>
      <c r="H78" s="250"/>
      <c r="I78" s="250"/>
      <c r="J78" s="250"/>
      <c r="K78" s="250"/>
      <c r="L78" s="250"/>
      <c r="M78" s="250"/>
    </row>
    <row r="79" spans="1:13" x14ac:dyDescent="0.25">
      <c r="A79" s="260"/>
      <c r="B79" s="261"/>
      <c r="C79" s="261"/>
      <c r="D79" s="261"/>
      <c r="E79" s="261"/>
      <c r="F79" s="261"/>
      <c r="G79" s="262"/>
      <c r="H79" s="261"/>
      <c r="I79" s="261"/>
      <c r="J79" s="261"/>
      <c r="K79" s="261"/>
      <c r="L79" s="261"/>
      <c r="M79" s="261"/>
    </row>
    <row r="80" spans="1:13" x14ac:dyDescent="0.25">
      <c r="A80" s="257"/>
      <c r="B80" s="252"/>
      <c r="C80" s="256"/>
      <c r="D80" s="253"/>
      <c r="E80" s="263"/>
      <c r="F80" s="253"/>
      <c r="G80" s="264"/>
      <c r="H80" s="250"/>
      <c r="I80" s="250"/>
      <c r="J80" s="250"/>
      <c r="K80" s="250"/>
      <c r="L80" s="250"/>
      <c r="M80" s="250"/>
    </row>
    <row r="81" spans="1:13" x14ac:dyDescent="0.25">
      <c r="A81" s="245"/>
      <c r="B81" s="245"/>
      <c r="C81" s="245"/>
      <c r="D81" s="245"/>
      <c r="E81" s="245"/>
      <c r="F81" s="234"/>
      <c r="G81" s="234"/>
      <c r="H81" s="234"/>
      <c r="I81" s="234"/>
      <c r="J81" s="234"/>
      <c r="K81" s="234"/>
      <c r="L81" s="234"/>
      <c r="M81" s="234"/>
    </row>
    <row r="82" spans="1:13" x14ac:dyDescent="0.25">
      <c r="A82" s="254"/>
      <c r="B82" s="250"/>
      <c r="C82" s="254"/>
      <c r="D82" s="250"/>
      <c r="E82" s="250"/>
      <c r="F82" s="234"/>
      <c r="G82" s="234"/>
      <c r="H82" s="234"/>
      <c r="I82" s="234"/>
      <c r="J82" s="234"/>
      <c r="K82" s="234"/>
      <c r="L82" s="234"/>
      <c r="M82" s="234"/>
    </row>
    <row r="83" spans="1:13" x14ac:dyDescent="0.25">
      <c r="A83" s="254"/>
      <c r="B83" s="250"/>
      <c r="C83" s="254"/>
      <c r="D83" s="250"/>
      <c r="E83" s="250"/>
      <c r="F83" s="234"/>
      <c r="G83" s="234"/>
      <c r="H83" s="234"/>
      <c r="I83" s="234"/>
      <c r="J83" s="234"/>
      <c r="K83" s="234"/>
      <c r="L83" s="234"/>
      <c r="M83" s="234"/>
    </row>
    <row r="84" spans="1:13" x14ac:dyDescent="0.25">
      <c r="A84" s="254"/>
      <c r="B84" s="250"/>
      <c r="C84" s="254"/>
      <c r="D84" s="250"/>
      <c r="E84" s="250"/>
      <c r="F84" s="234"/>
      <c r="G84" s="234"/>
      <c r="H84" s="234"/>
      <c r="I84" s="234"/>
      <c r="J84" s="234"/>
      <c r="K84" s="234"/>
      <c r="L84" s="234"/>
      <c r="M84" s="234"/>
    </row>
  </sheetData>
  <mergeCells count="35">
    <mergeCell ref="A11:G11"/>
    <mergeCell ref="B36:F36"/>
    <mergeCell ref="B37:F37"/>
    <mergeCell ref="B38:F38"/>
    <mergeCell ref="B39:F39"/>
    <mergeCell ref="A12:A14"/>
    <mergeCell ref="A15:A17"/>
    <mergeCell ref="A18:A20"/>
    <mergeCell ref="A21:A23"/>
    <mergeCell ref="A24:A26"/>
    <mergeCell ref="A27:A29"/>
    <mergeCell ref="A30:A32"/>
    <mergeCell ref="A33:A35"/>
    <mergeCell ref="A64:G64"/>
    <mergeCell ref="A65:G65"/>
    <mergeCell ref="B70:F70"/>
    <mergeCell ref="B71:F71"/>
    <mergeCell ref="B72:F72"/>
    <mergeCell ref="A68:A69"/>
    <mergeCell ref="A3:G3"/>
    <mergeCell ref="A4:G4"/>
    <mergeCell ref="A5:G5"/>
    <mergeCell ref="A6:G6"/>
    <mergeCell ref="A7:G7"/>
    <mergeCell ref="B73:F73"/>
    <mergeCell ref="B74:F74"/>
    <mergeCell ref="B75:F75"/>
    <mergeCell ref="B76:F76"/>
    <mergeCell ref="B77:F77"/>
    <mergeCell ref="A40:G40"/>
    <mergeCell ref="B60:F60"/>
    <mergeCell ref="B61:F61"/>
    <mergeCell ref="B62:F62"/>
    <mergeCell ref="B63:F63"/>
    <mergeCell ref="A58:A5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3"/>
  <sheetViews>
    <sheetView topLeftCell="A729" workbookViewId="0">
      <selection activeCell="F752" sqref="F752"/>
    </sheetView>
  </sheetViews>
  <sheetFormatPr defaultRowHeight="15" x14ac:dyDescent="0.25"/>
  <cols>
    <col min="1" max="1" width="4.28515625" customWidth="1"/>
    <col min="2" max="2" width="39.85546875" customWidth="1"/>
    <col min="3" max="3" width="54.140625" customWidth="1"/>
    <col min="4" max="4" width="34.28515625" customWidth="1"/>
    <col min="5" max="5" width="23" customWidth="1"/>
  </cols>
  <sheetData>
    <row r="1" spans="1:5" x14ac:dyDescent="0.25">
      <c r="A1" s="364"/>
      <c r="B1" s="364"/>
      <c r="C1" s="364"/>
      <c r="D1" s="360" t="s">
        <v>237</v>
      </c>
      <c r="E1" s="352"/>
    </row>
    <row r="2" spans="1:5" x14ac:dyDescent="0.25">
      <c r="A2" s="557" t="s">
        <v>238</v>
      </c>
      <c r="B2" s="557"/>
      <c r="C2" s="361"/>
      <c r="D2" s="361"/>
      <c r="E2" s="366"/>
    </row>
    <row r="3" spans="1:5" x14ac:dyDescent="0.25">
      <c r="A3" s="359"/>
      <c r="B3" s="359"/>
      <c r="C3" s="558" t="s">
        <v>239</v>
      </c>
      <c r="D3" s="558"/>
      <c r="E3" s="559"/>
    </row>
    <row r="4" spans="1:5" x14ac:dyDescent="0.25">
      <c r="A4" s="563" t="s">
        <v>240</v>
      </c>
      <c r="B4" s="563"/>
      <c r="C4" s="563"/>
      <c r="D4" s="563"/>
      <c r="E4" s="563"/>
    </row>
    <row r="5" spans="1:5" x14ac:dyDescent="0.25">
      <c r="A5" s="560" t="s">
        <v>241</v>
      </c>
      <c r="B5" s="560"/>
      <c r="C5" s="560"/>
      <c r="D5" s="560"/>
      <c r="E5" s="363"/>
    </row>
    <row r="6" spans="1:5" x14ac:dyDescent="0.25">
      <c r="A6" s="354"/>
      <c r="B6" s="354"/>
      <c r="C6" s="354"/>
      <c r="D6" s="354"/>
      <c r="E6" s="354"/>
    </row>
    <row r="7" spans="1:5" ht="46.5" customHeight="1" x14ac:dyDescent="0.25">
      <c r="A7" s="564" t="s">
        <v>1372</v>
      </c>
      <c r="B7" s="564"/>
      <c r="C7" s="564"/>
      <c r="D7" s="564"/>
      <c r="E7" s="564"/>
    </row>
    <row r="8" spans="1:5" x14ac:dyDescent="0.25">
      <c r="A8" s="562" t="s">
        <v>242</v>
      </c>
      <c r="B8" s="562"/>
      <c r="C8" s="562"/>
      <c r="D8" s="562"/>
      <c r="E8" s="365"/>
    </row>
    <row r="9" spans="1:5" x14ac:dyDescent="0.25">
      <c r="A9" s="354"/>
      <c r="B9" s="354"/>
      <c r="C9" s="354"/>
      <c r="D9" s="354"/>
      <c r="E9" s="354"/>
    </row>
    <row r="10" spans="1:5" x14ac:dyDescent="0.25">
      <c r="A10" s="355" t="s">
        <v>213</v>
      </c>
      <c r="B10" s="354"/>
      <c r="C10" s="353"/>
      <c r="D10" s="353"/>
      <c r="E10" s="353"/>
    </row>
    <row r="11" spans="1:5" x14ac:dyDescent="0.25">
      <c r="A11" s="362"/>
      <c r="B11" s="561"/>
      <c r="C11" s="561"/>
      <c r="D11" s="561"/>
      <c r="E11" s="561"/>
    </row>
    <row r="12" spans="1:5" x14ac:dyDescent="0.25">
      <c r="A12" s="363" t="s">
        <v>4</v>
      </c>
      <c r="B12" s="354"/>
      <c r="C12" s="356"/>
      <c r="D12" s="356"/>
      <c r="E12" s="356"/>
    </row>
    <row r="13" spans="1:5" x14ac:dyDescent="0.25">
      <c r="A13" s="352"/>
      <c r="B13" s="561" t="s">
        <v>25</v>
      </c>
      <c r="C13" s="561"/>
      <c r="D13" s="561"/>
      <c r="E13" s="561"/>
    </row>
    <row r="14" spans="1:5" x14ac:dyDescent="0.25">
      <c r="A14" s="352"/>
      <c r="B14" s="359"/>
      <c r="C14" s="359"/>
      <c r="D14" s="359"/>
      <c r="E14" s="359"/>
    </row>
    <row r="15" spans="1:5" x14ac:dyDescent="0.25">
      <c r="A15" s="371" t="s">
        <v>1362</v>
      </c>
      <c r="B15" s="359"/>
      <c r="C15" s="359"/>
      <c r="D15" s="359"/>
      <c r="E15" s="359"/>
    </row>
    <row r="16" spans="1:5" x14ac:dyDescent="0.25">
      <c r="A16" s="354"/>
      <c r="B16" s="354"/>
      <c r="C16" s="357"/>
      <c r="D16" s="357"/>
      <c r="E16" s="358"/>
    </row>
    <row r="17" spans="1:5" ht="96" customHeight="1" x14ac:dyDescent="0.25">
      <c r="A17" s="133" t="s">
        <v>26</v>
      </c>
      <c r="B17" s="134" t="s">
        <v>243</v>
      </c>
      <c r="C17" s="134" t="s">
        <v>244</v>
      </c>
      <c r="D17" s="135" t="s">
        <v>245</v>
      </c>
      <c r="E17" s="135" t="s">
        <v>246</v>
      </c>
    </row>
    <row r="18" spans="1:5" x14ac:dyDescent="0.25">
      <c r="A18" s="136">
        <v>1</v>
      </c>
      <c r="B18" s="137">
        <v>2</v>
      </c>
      <c r="C18" s="137">
        <v>3</v>
      </c>
      <c r="D18" s="136">
        <v>4</v>
      </c>
      <c r="E18" s="136">
        <v>5</v>
      </c>
    </row>
    <row r="19" spans="1:5" x14ac:dyDescent="0.25">
      <c r="A19" s="568" t="s">
        <v>247</v>
      </c>
      <c r="B19" s="546"/>
      <c r="C19" s="546"/>
      <c r="D19" s="546"/>
      <c r="E19" s="546"/>
    </row>
    <row r="20" spans="1:5" ht="45" customHeight="1" x14ac:dyDescent="0.25">
      <c r="A20" s="567">
        <v>1</v>
      </c>
      <c r="B20" s="374" t="s">
        <v>248</v>
      </c>
      <c r="C20" s="375" t="s">
        <v>249</v>
      </c>
      <c r="D20" s="376" t="s">
        <v>250</v>
      </c>
      <c r="E20" s="377" t="s">
        <v>251</v>
      </c>
    </row>
    <row r="21" spans="1:5" ht="45" customHeight="1" x14ac:dyDescent="0.25">
      <c r="A21" s="543"/>
      <c r="B21" s="378"/>
      <c r="C21" s="379" t="s">
        <v>252</v>
      </c>
      <c r="D21" s="380" t="s">
        <v>253</v>
      </c>
      <c r="E21" s="381" t="s">
        <v>170</v>
      </c>
    </row>
    <row r="22" spans="1:5" ht="45" customHeight="1" x14ac:dyDescent="0.25">
      <c r="A22" s="543"/>
      <c r="B22" s="378"/>
      <c r="C22" s="379" t="s">
        <v>254</v>
      </c>
      <c r="D22" s="380" t="s">
        <v>255</v>
      </c>
      <c r="E22" s="381" t="s">
        <v>170</v>
      </c>
    </row>
    <row r="23" spans="1:5" ht="45" customHeight="1" x14ac:dyDescent="0.25">
      <c r="A23" s="544"/>
      <c r="B23" s="378"/>
      <c r="C23" s="379" t="s">
        <v>256</v>
      </c>
      <c r="D23" s="380" t="s">
        <v>257</v>
      </c>
      <c r="E23" s="381"/>
    </row>
    <row r="24" spans="1:5" ht="78.75" customHeight="1" x14ac:dyDescent="0.25">
      <c r="A24" s="373">
        <v>2</v>
      </c>
      <c r="B24" s="374" t="s">
        <v>258</v>
      </c>
      <c r="C24" s="375" t="s">
        <v>259</v>
      </c>
      <c r="D24" s="376" t="s">
        <v>260</v>
      </c>
      <c r="E24" s="377" t="s">
        <v>261</v>
      </c>
    </row>
    <row r="25" spans="1:5" ht="45" customHeight="1" x14ac:dyDescent="0.25">
      <c r="A25" s="567">
        <v>3</v>
      </c>
      <c r="B25" s="374" t="s">
        <v>262</v>
      </c>
      <c r="C25" s="375" t="s">
        <v>263</v>
      </c>
      <c r="D25" s="376" t="s">
        <v>264</v>
      </c>
      <c r="E25" s="377" t="s">
        <v>265</v>
      </c>
    </row>
    <row r="26" spans="1:5" ht="45" customHeight="1" x14ac:dyDescent="0.25">
      <c r="A26" s="543"/>
      <c r="B26" s="378"/>
      <c r="C26" s="379" t="s">
        <v>266</v>
      </c>
      <c r="D26" s="380" t="s">
        <v>267</v>
      </c>
      <c r="E26" s="381" t="s">
        <v>170</v>
      </c>
    </row>
    <row r="27" spans="1:5" ht="45" customHeight="1" x14ac:dyDescent="0.25">
      <c r="A27" s="543"/>
      <c r="B27" s="378"/>
      <c r="C27" s="379" t="s">
        <v>268</v>
      </c>
      <c r="D27" s="380" t="s">
        <v>269</v>
      </c>
      <c r="E27" s="381" t="s">
        <v>170</v>
      </c>
    </row>
    <row r="28" spans="1:5" ht="45" customHeight="1" x14ac:dyDescent="0.25">
      <c r="A28" s="543"/>
      <c r="B28" s="378"/>
      <c r="C28" s="379" t="s">
        <v>270</v>
      </c>
      <c r="D28" s="380" t="s">
        <v>271</v>
      </c>
      <c r="E28" s="381" t="s">
        <v>170</v>
      </c>
    </row>
    <row r="29" spans="1:5" ht="45" customHeight="1" x14ac:dyDescent="0.25">
      <c r="A29" s="544"/>
      <c r="B29" s="378"/>
      <c r="C29" s="379" t="s">
        <v>256</v>
      </c>
      <c r="D29" s="380" t="s">
        <v>257</v>
      </c>
      <c r="E29" s="381"/>
    </row>
    <row r="30" spans="1:5" ht="83.25" customHeight="1" x14ac:dyDescent="0.25">
      <c r="A30" s="567">
        <v>4</v>
      </c>
      <c r="B30" s="374" t="s">
        <v>272</v>
      </c>
      <c r="C30" s="375" t="s">
        <v>263</v>
      </c>
      <c r="D30" s="376" t="s">
        <v>273</v>
      </c>
      <c r="E30" s="377" t="s">
        <v>274</v>
      </c>
    </row>
    <row r="31" spans="1:5" ht="65.25" customHeight="1" x14ac:dyDescent="0.25">
      <c r="A31" s="543"/>
      <c r="B31" s="378"/>
      <c r="C31" s="379" t="s">
        <v>275</v>
      </c>
      <c r="D31" s="380" t="s">
        <v>276</v>
      </c>
      <c r="E31" s="381" t="s">
        <v>170</v>
      </c>
    </row>
    <row r="32" spans="1:5" ht="45" customHeight="1" x14ac:dyDescent="0.25">
      <c r="A32" s="543"/>
      <c r="B32" s="378"/>
      <c r="C32" s="379" t="s">
        <v>268</v>
      </c>
      <c r="D32" s="380" t="s">
        <v>269</v>
      </c>
      <c r="E32" s="381" t="s">
        <v>170</v>
      </c>
    </row>
    <row r="33" spans="1:5" ht="45" customHeight="1" x14ac:dyDescent="0.25">
      <c r="A33" s="543"/>
      <c r="B33" s="378"/>
      <c r="C33" s="379" t="s">
        <v>270</v>
      </c>
      <c r="D33" s="380" t="s">
        <v>271</v>
      </c>
      <c r="E33" s="381" t="s">
        <v>170</v>
      </c>
    </row>
    <row r="34" spans="1:5" ht="45" customHeight="1" x14ac:dyDescent="0.25">
      <c r="A34" s="544"/>
      <c r="B34" s="378"/>
      <c r="C34" s="379" t="s">
        <v>256</v>
      </c>
      <c r="D34" s="380" t="s">
        <v>277</v>
      </c>
      <c r="E34" s="381"/>
    </row>
    <row r="35" spans="1:5" ht="75.75" customHeight="1" x14ac:dyDescent="0.25">
      <c r="A35" s="567">
        <v>5</v>
      </c>
      <c r="B35" s="374" t="s">
        <v>278</v>
      </c>
      <c r="C35" s="375" t="s">
        <v>279</v>
      </c>
      <c r="D35" s="376" t="s">
        <v>280</v>
      </c>
      <c r="E35" s="377" t="s">
        <v>281</v>
      </c>
    </row>
    <row r="36" spans="1:5" ht="66.75" customHeight="1" x14ac:dyDescent="0.25">
      <c r="A36" s="543"/>
      <c r="B36" s="378"/>
      <c r="C36" s="379" t="s">
        <v>282</v>
      </c>
      <c r="D36" s="380" t="s">
        <v>283</v>
      </c>
      <c r="E36" s="381" t="s">
        <v>170</v>
      </c>
    </row>
    <row r="37" spans="1:5" ht="57.75" customHeight="1" x14ac:dyDescent="0.25">
      <c r="A37" s="543"/>
      <c r="B37" s="378"/>
      <c r="C37" s="379" t="s">
        <v>284</v>
      </c>
      <c r="D37" s="380" t="s">
        <v>285</v>
      </c>
      <c r="E37" s="381" t="s">
        <v>170</v>
      </c>
    </row>
    <row r="38" spans="1:5" ht="45" customHeight="1" x14ac:dyDescent="0.25">
      <c r="A38" s="543"/>
      <c r="B38" s="378"/>
      <c r="C38" s="379" t="s">
        <v>270</v>
      </c>
      <c r="D38" s="380" t="s">
        <v>271</v>
      </c>
      <c r="E38" s="381" t="s">
        <v>170</v>
      </c>
    </row>
    <row r="39" spans="1:5" ht="45" customHeight="1" x14ac:dyDescent="0.25">
      <c r="A39" s="544"/>
      <c r="B39" s="378"/>
      <c r="C39" s="379" t="s">
        <v>256</v>
      </c>
      <c r="D39" s="380" t="s">
        <v>257</v>
      </c>
      <c r="E39" s="381"/>
    </row>
    <row r="40" spans="1:5" ht="45" customHeight="1" x14ac:dyDescent="0.25">
      <c r="A40" s="567">
        <v>6</v>
      </c>
      <c r="B40" s="374" t="s">
        <v>286</v>
      </c>
      <c r="C40" s="375" t="s">
        <v>287</v>
      </c>
      <c r="D40" s="376" t="s">
        <v>288</v>
      </c>
      <c r="E40" s="377" t="s">
        <v>289</v>
      </c>
    </row>
    <row r="41" spans="1:5" ht="45" customHeight="1" x14ac:dyDescent="0.25">
      <c r="A41" s="543"/>
      <c r="B41" s="378"/>
      <c r="C41" s="379" t="s">
        <v>290</v>
      </c>
      <c r="D41" s="380" t="s">
        <v>291</v>
      </c>
      <c r="E41" s="381" t="s">
        <v>170</v>
      </c>
    </row>
    <row r="42" spans="1:5" ht="45" customHeight="1" x14ac:dyDescent="0.25">
      <c r="A42" s="543"/>
      <c r="B42" s="378"/>
      <c r="C42" s="379" t="s">
        <v>270</v>
      </c>
      <c r="D42" s="380" t="s">
        <v>271</v>
      </c>
      <c r="E42" s="381" t="s">
        <v>170</v>
      </c>
    </row>
    <row r="43" spans="1:5" ht="45" customHeight="1" x14ac:dyDescent="0.25">
      <c r="A43" s="544"/>
      <c r="B43" s="378"/>
      <c r="C43" s="379" t="s">
        <v>256</v>
      </c>
      <c r="D43" s="380" t="s">
        <v>257</v>
      </c>
      <c r="E43" s="381"/>
    </row>
    <row r="44" spans="1:5" ht="63.75" customHeight="1" x14ac:dyDescent="0.25">
      <c r="A44" s="567">
        <v>7</v>
      </c>
      <c r="B44" s="374" t="s">
        <v>292</v>
      </c>
      <c r="C44" s="375" t="s">
        <v>293</v>
      </c>
      <c r="D44" s="376" t="s">
        <v>294</v>
      </c>
      <c r="E44" s="377" t="s">
        <v>295</v>
      </c>
    </row>
    <row r="45" spans="1:5" ht="45" customHeight="1" x14ac:dyDescent="0.25">
      <c r="A45" s="543"/>
      <c r="B45" s="378"/>
      <c r="C45" s="379" t="s">
        <v>270</v>
      </c>
      <c r="D45" s="380" t="s">
        <v>296</v>
      </c>
      <c r="E45" s="381" t="s">
        <v>170</v>
      </c>
    </row>
    <row r="46" spans="1:5" ht="63.75" customHeight="1" x14ac:dyDescent="0.25">
      <c r="A46" s="543"/>
      <c r="B46" s="378"/>
      <c r="C46" s="379" t="s">
        <v>297</v>
      </c>
      <c r="D46" s="380" t="s">
        <v>298</v>
      </c>
      <c r="E46" s="381" t="s">
        <v>170</v>
      </c>
    </row>
    <row r="47" spans="1:5" ht="45" customHeight="1" x14ac:dyDescent="0.25">
      <c r="A47" s="544"/>
      <c r="B47" s="378"/>
      <c r="C47" s="379" t="s">
        <v>256</v>
      </c>
      <c r="D47" s="380" t="s">
        <v>257</v>
      </c>
      <c r="E47" s="381"/>
    </row>
    <row r="48" spans="1:5" ht="45" customHeight="1" x14ac:dyDescent="0.25">
      <c r="A48" s="567">
        <v>8</v>
      </c>
      <c r="B48" s="374" t="s">
        <v>299</v>
      </c>
      <c r="C48" s="375" t="s">
        <v>300</v>
      </c>
      <c r="D48" s="376" t="s">
        <v>301</v>
      </c>
      <c r="E48" s="377" t="s">
        <v>302</v>
      </c>
    </row>
    <row r="49" spans="1:5" ht="66" customHeight="1" x14ac:dyDescent="0.25">
      <c r="A49" s="543"/>
      <c r="B49" s="378"/>
      <c r="C49" s="379" t="s">
        <v>282</v>
      </c>
      <c r="D49" s="380" t="s">
        <v>303</v>
      </c>
      <c r="E49" s="381" t="s">
        <v>170</v>
      </c>
    </row>
    <row r="50" spans="1:5" ht="45" customHeight="1" x14ac:dyDescent="0.25">
      <c r="A50" s="543"/>
      <c r="B50" s="378"/>
      <c r="C50" s="379" t="s">
        <v>270</v>
      </c>
      <c r="D50" s="380" t="s">
        <v>271</v>
      </c>
      <c r="E50" s="381" t="s">
        <v>170</v>
      </c>
    </row>
    <row r="51" spans="1:5" ht="45" customHeight="1" x14ac:dyDescent="0.25">
      <c r="A51" s="544"/>
      <c r="B51" s="378"/>
      <c r="C51" s="379" t="s">
        <v>256</v>
      </c>
      <c r="D51" s="380" t="s">
        <v>257</v>
      </c>
      <c r="E51" s="381"/>
    </row>
    <row r="52" spans="1:5" ht="69" customHeight="1" x14ac:dyDescent="0.25">
      <c r="A52" s="567">
        <v>9</v>
      </c>
      <c r="B52" s="374" t="s">
        <v>304</v>
      </c>
      <c r="C52" s="375" t="s">
        <v>305</v>
      </c>
      <c r="D52" s="376" t="s">
        <v>306</v>
      </c>
      <c r="E52" s="377" t="s">
        <v>307</v>
      </c>
    </row>
    <row r="53" spans="1:5" ht="64.5" customHeight="1" x14ac:dyDescent="0.25">
      <c r="A53" s="543"/>
      <c r="B53" s="378"/>
      <c r="C53" s="379" t="s">
        <v>308</v>
      </c>
      <c r="D53" s="380" t="s">
        <v>303</v>
      </c>
      <c r="E53" s="381" t="s">
        <v>170</v>
      </c>
    </row>
    <row r="54" spans="1:5" ht="45" customHeight="1" x14ac:dyDescent="0.25">
      <c r="A54" s="543"/>
      <c r="B54" s="378"/>
      <c r="C54" s="379" t="s">
        <v>270</v>
      </c>
      <c r="D54" s="380" t="s">
        <v>271</v>
      </c>
      <c r="E54" s="381" t="s">
        <v>170</v>
      </c>
    </row>
    <row r="55" spans="1:5" ht="45" customHeight="1" x14ac:dyDescent="0.25">
      <c r="A55" s="544"/>
      <c r="B55" s="378"/>
      <c r="C55" s="379" t="s">
        <v>256</v>
      </c>
      <c r="D55" s="380" t="s">
        <v>257</v>
      </c>
      <c r="E55" s="381"/>
    </row>
    <row r="56" spans="1:5" ht="70.5" customHeight="1" x14ac:dyDescent="0.25">
      <c r="A56" s="567">
        <v>10</v>
      </c>
      <c r="B56" s="374" t="s">
        <v>309</v>
      </c>
      <c r="C56" s="375" t="s">
        <v>310</v>
      </c>
      <c r="D56" s="376" t="s">
        <v>311</v>
      </c>
      <c r="E56" s="377" t="s">
        <v>312</v>
      </c>
    </row>
    <row r="57" spans="1:5" ht="45" customHeight="1" x14ac:dyDescent="0.25">
      <c r="A57" s="543"/>
      <c r="B57" s="378"/>
      <c r="C57" s="379" t="s">
        <v>313</v>
      </c>
      <c r="D57" s="380" t="s">
        <v>314</v>
      </c>
      <c r="E57" s="381" t="s">
        <v>170</v>
      </c>
    </row>
    <row r="58" spans="1:5" ht="64.5" customHeight="1" x14ac:dyDescent="0.25">
      <c r="A58" s="543"/>
      <c r="B58" s="378"/>
      <c r="C58" s="379" t="s">
        <v>308</v>
      </c>
      <c r="D58" s="380" t="s">
        <v>303</v>
      </c>
      <c r="E58" s="381" t="s">
        <v>170</v>
      </c>
    </row>
    <row r="59" spans="1:5" ht="45" customHeight="1" x14ac:dyDescent="0.25">
      <c r="A59" s="543"/>
      <c r="B59" s="378"/>
      <c r="C59" s="379" t="s">
        <v>270</v>
      </c>
      <c r="D59" s="380" t="s">
        <v>271</v>
      </c>
      <c r="E59" s="381" t="s">
        <v>170</v>
      </c>
    </row>
    <row r="60" spans="1:5" ht="45" customHeight="1" x14ac:dyDescent="0.25">
      <c r="A60" s="544"/>
      <c r="B60" s="378"/>
      <c r="C60" s="379" t="s">
        <v>256</v>
      </c>
      <c r="D60" s="380" t="s">
        <v>257</v>
      </c>
      <c r="E60" s="381"/>
    </row>
    <row r="61" spans="1:5" ht="84" customHeight="1" x14ac:dyDescent="0.25">
      <c r="A61" s="567">
        <v>11</v>
      </c>
      <c r="B61" s="374" t="s">
        <v>315</v>
      </c>
      <c r="C61" s="375" t="s">
        <v>316</v>
      </c>
      <c r="D61" s="376" t="s">
        <v>317</v>
      </c>
      <c r="E61" s="377" t="s">
        <v>318</v>
      </c>
    </row>
    <row r="62" spans="1:5" ht="45" customHeight="1" x14ac:dyDescent="0.25">
      <c r="A62" s="543"/>
      <c r="B62" s="378"/>
      <c r="C62" s="379" t="s">
        <v>270</v>
      </c>
      <c r="D62" s="380" t="s">
        <v>319</v>
      </c>
      <c r="E62" s="381" t="s">
        <v>170</v>
      </c>
    </row>
    <row r="63" spans="1:5" ht="45" customHeight="1" x14ac:dyDescent="0.25">
      <c r="A63" s="544"/>
      <c r="B63" s="378"/>
      <c r="C63" s="379" t="s">
        <v>320</v>
      </c>
      <c r="D63" s="380" t="s">
        <v>321</v>
      </c>
      <c r="E63" s="381" t="s">
        <v>170</v>
      </c>
    </row>
    <row r="64" spans="1:5" ht="68.25" customHeight="1" x14ac:dyDescent="0.25">
      <c r="A64" s="567">
        <v>12</v>
      </c>
      <c r="B64" s="374" t="s">
        <v>322</v>
      </c>
      <c r="C64" s="375" t="s">
        <v>31</v>
      </c>
      <c r="D64" s="376" t="s">
        <v>323</v>
      </c>
      <c r="E64" s="377" t="s">
        <v>324</v>
      </c>
    </row>
    <row r="65" spans="1:5" ht="45" customHeight="1" x14ac:dyDescent="0.25">
      <c r="A65" s="543"/>
      <c r="B65" s="378"/>
      <c r="C65" s="379" t="s">
        <v>325</v>
      </c>
      <c r="D65" s="380" t="s">
        <v>326</v>
      </c>
      <c r="E65" s="381" t="s">
        <v>170</v>
      </c>
    </row>
    <row r="66" spans="1:5" ht="45" customHeight="1" x14ac:dyDescent="0.25">
      <c r="A66" s="543"/>
      <c r="B66" s="378"/>
      <c r="C66" s="379" t="s">
        <v>270</v>
      </c>
      <c r="D66" s="380" t="s">
        <v>327</v>
      </c>
      <c r="E66" s="381" t="s">
        <v>170</v>
      </c>
    </row>
    <row r="67" spans="1:5" ht="45" customHeight="1" x14ac:dyDescent="0.25">
      <c r="A67" s="544"/>
      <c r="B67" s="378"/>
      <c r="C67" s="379" t="s">
        <v>320</v>
      </c>
      <c r="D67" s="380" t="s">
        <v>321</v>
      </c>
      <c r="E67" s="381" t="s">
        <v>170</v>
      </c>
    </row>
    <row r="68" spans="1:5" ht="45" customHeight="1" x14ac:dyDescent="0.25">
      <c r="A68" s="567">
        <v>13</v>
      </c>
      <c r="B68" s="374" t="s">
        <v>328</v>
      </c>
      <c r="C68" s="375" t="s">
        <v>329</v>
      </c>
      <c r="D68" s="376" t="s">
        <v>330</v>
      </c>
      <c r="E68" s="377" t="s">
        <v>331</v>
      </c>
    </row>
    <row r="69" spans="1:5" ht="45" customHeight="1" x14ac:dyDescent="0.25">
      <c r="A69" s="543"/>
      <c r="B69" s="378"/>
      <c r="C69" s="379" t="s">
        <v>270</v>
      </c>
      <c r="D69" s="380" t="s">
        <v>332</v>
      </c>
      <c r="E69" s="381" t="s">
        <v>170</v>
      </c>
    </row>
    <row r="70" spans="1:5" ht="45" customHeight="1" x14ac:dyDescent="0.25">
      <c r="A70" s="543"/>
      <c r="B70" s="378"/>
      <c r="C70" s="379" t="s">
        <v>333</v>
      </c>
      <c r="D70" s="380" t="s">
        <v>334</v>
      </c>
      <c r="E70" s="381" t="s">
        <v>170</v>
      </c>
    </row>
    <row r="71" spans="1:5" ht="45" customHeight="1" x14ac:dyDescent="0.25">
      <c r="A71" s="544"/>
      <c r="B71" s="378"/>
      <c r="C71" s="379" t="s">
        <v>256</v>
      </c>
      <c r="D71" s="380" t="s">
        <v>257</v>
      </c>
      <c r="E71" s="381"/>
    </row>
    <row r="72" spans="1:5" ht="45" customHeight="1" x14ac:dyDescent="0.25">
      <c r="A72" s="567">
        <v>14</v>
      </c>
      <c r="B72" s="374" t="s">
        <v>335</v>
      </c>
      <c r="C72" s="375" t="s">
        <v>336</v>
      </c>
      <c r="D72" s="376" t="s">
        <v>337</v>
      </c>
      <c r="E72" s="377" t="s">
        <v>338</v>
      </c>
    </row>
    <row r="73" spans="1:5" ht="45" customHeight="1" x14ac:dyDescent="0.25">
      <c r="A73" s="543"/>
      <c r="B73" s="378"/>
      <c r="C73" s="379" t="s">
        <v>270</v>
      </c>
      <c r="D73" s="380" t="s">
        <v>332</v>
      </c>
      <c r="E73" s="381" t="s">
        <v>170</v>
      </c>
    </row>
    <row r="74" spans="1:5" ht="45" customHeight="1" x14ac:dyDescent="0.25">
      <c r="A74" s="544"/>
      <c r="B74" s="378"/>
      <c r="C74" s="379" t="s">
        <v>320</v>
      </c>
      <c r="D74" s="380" t="s">
        <v>321</v>
      </c>
      <c r="E74" s="381" t="s">
        <v>170</v>
      </c>
    </row>
    <row r="75" spans="1:5" ht="98.25" customHeight="1" x14ac:dyDescent="0.25">
      <c r="A75" s="567">
        <v>15</v>
      </c>
      <c r="B75" s="374" t="s">
        <v>339</v>
      </c>
      <c r="C75" s="375" t="s">
        <v>316</v>
      </c>
      <c r="D75" s="376" t="s">
        <v>340</v>
      </c>
      <c r="E75" s="377" t="s">
        <v>341</v>
      </c>
    </row>
    <row r="76" spans="1:5" ht="45" customHeight="1" x14ac:dyDescent="0.25">
      <c r="A76" s="543"/>
      <c r="B76" s="378"/>
      <c r="C76" s="379" t="s">
        <v>270</v>
      </c>
      <c r="D76" s="380" t="s">
        <v>319</v>
      </c>
      <c r="E76" s="381" t="s">
        <v>170</v>
      </c>
    </row>
    <row r="77" spans="1:5" ht="45" customHeight="1" x14ac:dyDescent="0.25">
      <c r="A77" s="544"/>
      <c r="B77" s="378"/>
      <c r="C77" s="379" t="s">
        <v>320</v>
      </c>
      <c r="D77" s="380" t="s">
        <v>321</v>
      </c>
      <c r="E77" s="381" t="s">
        <v>170</v>
      </c>
    </row>
    <row r="78" spans="1:5" ht="80.25" customHeight="1" x14ac:dyDescent="0.25">
      <c r="A78" s="567">
        <v>16</v>
      </c>
      <c r="B78" s="374" t="s">
        <v>342</v>
      </c>
      <c r="C78" s="375" t="s">
        <v>316</v>
      </c>
      <c r="D78" s="376" t="s">
        <v>343</v>
      </c>
      <c r="E78" s="377" t="s">
        <v>344</v>
      </c>
    </row>
    <row r="79" spans="1:5" ht="45" customHeight="1" x14ac:dyDescent="0.25">
      <c r="A79" s="543"/>
      <c r="B79" s="378"/>
      <c r="C79" s="379" t="s">
        <v>270</v>
      </c>
      <c r="D79" s="380" t="s">
        <v>319</v>
      </c>
      <c r="E79" s="381" t="s">
        <v>170</v>
      </c>
    </row>
    <row r="80" spans="1:5" ht="45" customHeight="1" x14ac:dyDescent="0.25">
      <c r="A80" s="544"/>
      <c r="B80" s="378"/>
      <c r="C80" s="379" t="s">
        <v>320</v>
      </c>
      <c r="D80" s="380" t="s">
        <v>321</v>
      </c>
      <c r="E80" s="381" t="s">
        <v>170</v>
      </c>
    </row>
    <row r="81" spans="1:5" ht="45" customHeight="1" x14ac:dyDescent="0.25">
      <c r="A81" s="138"/>
      <c r="B81" s="565" t="s">
        <v>345</v>
      </c>
      <c r="C81" s="566"/>
      <c r="D81" s="566"/>
      <c r="E81" s="139">
        <v>1727453.46</v>
      </c>
    </row>
    <row r="82" spans="1:5" ht="45" customHeight="1" x14ac:dyDescent="0.25">
      <c r="A82" s="568" t="s">
        <v>346</v>
      </c>
      <c r="B82" s="546"/>
      <c r="C82" s="546"/>
      <c r="D82" s="546"/>
      <c r="E82" s="546"/>
    </row>
    <row r="83" spans="1:5" ht="73.5" customHeight="1" x14ac:dyDescent="0.25">
      <c r="A83" s="567">
        <v>17</v>
      </c>
      <c r="B83" s="374" t="s">
        <v>347</v>
      </c>
      <c r="C83" s="375" t="s">
        <v>348</v>
      </c>
      <c r="D83" s="376" t="s">
        <v>349</v>
      </c>
      <c r="E83" s="377" t="s">
        <v>350</v>
      </c>
    </row>
    <row r="84" spans="1:5" ht="45" customHeight="1" x14ac:dyDescent="0.25">
      <c r="A84" s="543"/>
      <c r="B84" s="378"/>
      <c r="C84" s="379" t="s">
        <v>254</v>
      </c>
      <c r="D84" s="380" t="s">
        <v>255</v>
      </c>
      <c r="E84" s="381" t="s">
        <v>170</v>
      </c>
    </row>
    <row r="85" spans="1:5" ht="45" customHeight="1" x14ac:dyDescent="0.25">
      <c r="A85" s="544"/>
      <c r="B85" s="378"/>
      <c r="C85" s="379" t="s">
        <v>256</v>
      </c>
      <c r="D85" s="380" t="s">
        <v>257</v>
      </c>
      <c r="E85" s="381"/>
    </row>
    <row r="86" spans="1:5" ht="45" customHeight="1" x14ac:dyDescent="0.25">
      <c r="A86" s="567">
        <v>18</v>
      </c>
      <c r="B86" s="374" t="s">
        <v>351</v>
      </c>
      <c r="C86" s="375" t="s">
        <v>352</v>
      </c>
      <c r="D86" s="376" t="s">
        <v>353</v>
      </c>
      <c r="E86" s="377" t="s">
        <v>354</v>
      </c>
    </row>
    <row r="87" spans="1:5" ht="45" customHeight="1" x14ac:dyDescent="0.25">
      <c r="A87" s="543"/>
      <c r="B87" s="378"/>
      <c r="C87" s="379" t="s">
        <v>355</v>
      </c>
      <c r="D87" s="380" t="s">
        <v>356</v>
      </c>
      <c r="E87" s="381" t="s">
        <v>170</v>
      </c>
    </row>
    <row r="88" spans="1:5" ht="45" customHeight="1" x14ac:dyDescent="0.25">
      <c r="A88" s="543"/>
      <c r="B88" s="378"/>
      <c r="C88" s="379" t="s">
        <v>357</v>
      </c>
      <c r="D88" s="380" t="s">
        <v>358</v>
      </c>
      <c r="E88" s="381" t="s">
        <v>170</v>
      </c>
    </row>
    <row r="89" spans="1:5" ht="45" customHeight="1" x14ac:dyDescent="0.25">
      <c r="A89" s="543"/>
      <c r="B89" s="378"/>
      <c r="C89" s="379" t="s">
        <v>270</v>
      </c>
      <c r="D89" s="380" t="s">
        <v>271</v>
      </c>
      <c r="E89" s="381" t="s">
        <v>170</v>
      </c>
    </row>
    <row r="90" spans="1:5" ht="45" customHeight="1" x14ac:dyDescent="0.25">
      <c r="A90" s="544"/>
      <c r="B90" s="378"/>
      <c r="C90" s="379" t="s">
        <v>256</v>
      </c>
      <c r="D90" s="380" t="s">
        <v>257</v>
      </c>
      <c r="E90" s="381"/>
    </row>
    <row r="91" spans="1:5" ht="81.75" customHeight="1" x14ac:dyDescent="0.25">
      <c r="A91" s="567">
        <v>19</v>
      </c>
      <c r="B91" s="374" t="s">
        <v>359</v>
      </c>
      <c r="C91" s="375" t="s">
        <v>360</v>
      </c>
      <c r="D91" s="376" t="s">
        <v>361</v>
      </c>
      <c r="E91" s="377" t="s">
        <v>362</v>
      </c>
    </row>
    <row r="92" spans="1:5" ht="45" customHeight="1" x14ac:dyDescent="0.25">
      <c r="A92" s="543"/>
      <c r="B92" s="378"/>
      <c r="C92" s="379" t="s">
        <v>282</v>
      </c>
      <c r="D92" s="380" t="s">
        <v>283</v>
      </c>
      <c r="E92" s="381" t="s">
        <v>170</v>
      </c>
    </row>
    <row r="93" spans="1:5" ht="45" customHeight="1" x14ac:dyDescent="0.25">
      <c r="A93" s="543"/>
      <c r="B93" s="378"/>
      <c r="C93" s="379" t="s">
        <v>284</v>
      </c>
      <c r="D93" s="380" t="s">
        <v>285</v>
      </c>
      <c r="E93" s="381" t="s">
        <v>170</v>
      </c>
    </row>
    <row r="94" spans="1:5" ht="45" customHeight="1" x14ac:dyDescent="0.25">
      <c r="A94" s="543"/>
      <c r="B94" s="378"/>
      <c r="C94" s="379" t="s">
        <v>270</v>
      </c>
      <c r="D94" s="380" t="s">
        <v>271</v>
      </c>
      <c r="E94" s="381" t="s">
        <v>170</v>
      </c>
    </row>
    <row r="95" spans="1:5" ht="45" customHeight="1" x14ac:dyDescent="0.25">
      <c r="A95" s="544"/>
      <c r="B95" s="378"/>
      <c r="C95" s="379" t="s">
        <v>256</v>
      </c>
      <c r="D95" s="380" t="s">
        <v>257</v>
      </c>
      <c r="E95" s="381"/>
    </row>
    <row r="96" spans="1:5" ht="45" customHeight="1" x14ac:dyDescent="0.25">
      <c r="A96" s="567">
        <v>20</v>
      </c>
      <c r="B96" s="374" t="s">
        <v>363</v>
      </c>
      <c r="C96" s="375" t="s">
        <v>364</v>
      </c>
      <c r="D96" s="376" t="s">
        <v>365</v>
      </c>
      <c r="E96" s="377" t="s">
        <v>366</v>
      </c>
    </row>
    <row r="97" spans="1:5" ht="45" customHeight="1" x14ac:dyDescent="0.25">
      <c r="A97" s="543"/>
      <c r="B97" s="378"/>
      <c r="C97" s="379" t="s">
        <v>282</v>
      </c>
      <c r="D97" s="380" t="s">
        <v>283</v>
      </c>
      <c r="E97" s="381" t="s">
        <v>170</v>
      </c>
    </row>
    <row r="98" spans="1:5" ht="45" customHeight="1" x14ac:dyDescent="0.25">
      <c r="A98" s="543"/>
      <c r="B98" s="378"/>
      <c r="C98" s="379" t="s">
        <v>284</v>
      </c>
      <c r="D98" s="380" t="s">
        <v>285</v>
      </c>
      <c r="E98" s="381" t="s">
        <v>170</v>
      </c>
    </row>
    <row r="99" spans="1:5" ht="45" customHeight="1" x14ac:dyDescent="0.25">
      <c r="A99" s="543"/>
      <c r="B99" s="378"/>
      <c r="C99" s="379" t="s">
        <v>270</v>
      </c>
      <c r="D99" s="380" t="s">
        <v>271</v>
      </c>
      <c r="E99" s="381" t="s">
        <v>170</v>
      </c>
    </row>
    <row r="100" spans="1:5" ht="45" customHeight="1" x14ac:dyDescent="0.25">
      <c r="A100" s="544"/>
      <c r="B100" s="378"/>
      <c r="C100" s="379" t="s">
        <v>256</v>
      </c>
      <c r="D100" s="380" t="s">
        <v>257</v>
      </c>
      <c r="E100" s="381"/>
    </row>
    <row r="101" spans="1:5" ht="92.25" customHeight="1" x14ac:dyDescent="0.25">
      <c r="A101" s="567">
        <v>21</v>
      </c>
      <c r="B101" s="374" t="s">
        <v>272</v>
      </c>
      <c r="C101" s="375" t="s">
        <v>263</v>
      </c>
      <c r="D101" s="376" t="s">
        <v>273</v>
      </c>
      <c r="E101" s="377" t="s">
        <v>274</v>
      </c>
    </row>
    <row r="102" spans="1:5" ht="45" customHeight="1" x14ac:dyDescent="0.25">
      <c r="A102" s="543"/>
      <c r="B102" s="378"/>
      <c r="C102" s="379" t="s">
        <v>275</v>
      </c>
      <c r="D102" s="380" t="s">
        <v>276</v>
      </c>
      <c r="E102" s="381" t="s">
        <v>170</v>
      </c>
    </row>
    <row r="103" spans="1:5" ht="45" customHeight="1" x14ac:dyDescent="0.25">
      <c r="A103" s="543"/>
      <c r="B103" s="378"/>
      <c r="C103" s="379" t="s">
        <v>268</v>
      </c>
      <c r="D103" s="380" t="s">
        <v>269</v>
      </c>
      <c r="E103" s="381" t="s">
        <v>170</v>
      </c>
    </row>
    <row r="104" spans="1:5" ht="45" customHeight="1" x14ac:dyDescent="0.25">
      <c r="A104" s="543"/>
      <c r="B104" s="378"/>
      <c r="C104" s="379" t="s">
        <v>270</v>
      </c>
      <c r="D104" s="380" t="s">
        <v>271</v>
      </c>
      <c r="E104" s="381" t="s">
        <v>170</v>
      </c>
    </row>
    <row r="105" spans="1:5" ht="45" customHeight="1" x14ac:dyDescent="0.25">
      <c r="A105" s="544"/>
      <c r="B105" s="378"/>
      <c r="C105" s="379" t="s">
        <v>256</v>
      </c>
      <c r="D105" s="380" t="s">
        <v>277</v>
      </c>
      <c r="E105" s="381"/>
    </row>
    <row r="106" spans="1:5" ht="45" customHeight="1" x14ac:dyDescent="0.25">
      <c r="A106" s="567">
        <v>22</v>
      </c>
      <c r="B106" s="374" t="s">
        <v>367</v>
      </c>
      <c r="C106" s="375" t="s">
        <v>368</v>
      </c>
      <c r="D106" s="376" t="s">
        <v>369</v>
      </c>
      <c r="E106" s="377" t="s">
        <v>370</v>
      </c>
    </row>
    <row r="107" spans="1:5" ht="45" customHeight="1" x14ac:dyDescent="0.25">
      <c r="A107" s="543"/>
      <c r="B107" s="378"/>
      <c r="C107" s="379" t="s">
        <v>371</v>
      </c>
      <c r="D107" s="380" t="s">
        <v>276</v>
      </c>
      <c r="E107" s="381" t="s">
        <v>170</v>
      </c>
    </row>
    <row r="108" spans="1:5" ht="45" customHeight="1" x14ac:dyDescent="0.25">
      <c r="A108" s="543"/>
      <c r="B108" s="378"/>
      <c r="C108" s="379" t="s">
        <v>372</v>
      </c>
      <c r="D108" s="380" t="s">
        <v>373</v>
      </c>
      <c r="E108" s="381" t="s">
        <v>170</v>
      </c>
    </row>
    <row r="109" spans="1:5" ht="45" customHeight="1" x14ac:dyDescent="0.25">
      <c r="A109" s="543"/>
      <c r="B109" s="378"/>
      <c r="C109" s="379" t="s">
        <v>374</v>
      </c>
      <c r="D109" s="380" t="s">
        <v>375</v>
      </c>
      <c r="E109" s="381" t="s">
        <v>170</v>
      </c>
    </row>
    <row r="110" spans="1:5" ht="45" customHeight="1" x14ac:dyDescent="0.25">
      <c r="A110" s="543"/>
      <c r="B110" s="378"/>
      <c r="C110" s="379" t="s">
        <v>270</v>
      </c>
      <c r="D110" s="380" t="s">
        <v>271</v>
      </c>
      <c r="E110" s="381" t="s">
        <v>170</v>
      </c>
    </row>
    <row r="111" spans="1:5" ht="45" customHeight="1" x14ac:dyDescent="0.25">
      <c r="A111" s="544"/>
      <c r="B111" s="378"/>
      <c r="C111" s="379" t="s">
        <v>256</v>
      </c>
      <c r="D111" s="380" t="s">
        <v>376</v>
      </c>
      <c r="E111" s="381"/>
    </row>
    <row r="112" spans="1:5" ht="45" customHeight="1" x14ac:dyDescent="0.25">
      <c r="A112" s="567">
        <v>23</v>
      </c>
      <c r="B112" s="374" t="s">
        <v>377</v>
      </c>
      <c r="C112" s="375" t="s">
        <v>368</v>
      </c>
      <c r="D112" s="376" t="s">
        <v>378</v>
      </c>
      <c r="E112" s="377" t="s">
        <v>379</v>
      </c>
    </row>
    <row r="113" spans="1:5" ht="45" customHeight="1" x14ac:dyDescent="0.25">
      <c r="A113" s="543"/>
      <c r="B113" s="378"/>
      <c r="C113" s="379" t="s">
        <v>380</v>
      </c>
      <c r="D113" s="380" t="s">
        <v>267</v>
      </c>
      <c r="E113" s="381" t="s">
        <v>170</v>
      </c>
    </row>
    <row r="114" spans="1:5" ht="45" customHeight="1" x14ac:dyDescent="0.25">
      <c r="A114" s="543"/>
      <c r="B114" s="378"/>
      <c r="C114" s="379" t="s">
        <v>372</v>
      </c>
      <c r="D114" s="380" t="s">
        <v>373</v>
      </c>
      <c r="E114" s="381" t="s">
        <v>170</v>
      </c>
    </row>
    <row r="115" spans="1:5" ht="45" customHeight="1" x14ac:dyDescent="0.25">
      <c r="A115" s="543"/>
      <c r="B115" s="378"/>
      <c r="C115" s="379" t="s">
        <v>381</v>
      </c>
      <c r="D115" s="380" t="s">
        <v>382</v>
      </c>
      <c r="E115" s="381" t="s">
        <v>170</v>
      </c>
    </row>
    <row r="116" spans="1:5" ht="45" customHeight="1" x14ac:dyDescent="0.25">
      <c r="A116" s="543"/>
      <c r="B116" s="378"/>
      <c r="C116" s="379" t="s">
        <v>270</v>
      </c>
      <c r="D116" s="380" t="s">
        <v>271</v>
      </c>
      <c r="E116" s="381" t="s">
        <v>170</v>
      </c>
    </row>
    <row r="117" spans="1:5" ht="45" customHeight="1" x14ac:dyDescent="0.25">
      <c r="A117" s="544"/>
      <c r="B117" s="378"/>
      <c r="C117" s="379" t="s">
        <v>256</v>
      </c>
      <c r="D117" s="380" t="s">
        <v>257</v>
      </c>
      <c r="E117" s="381"/>
    </row>
    <row r="118" spans="1:5" ht="69" customHeight="1" x14ac:dyDescent="0.25">
      <c r="A118" s="567">
        <v>24</v>
      </c>
      <c r="B118" s="374" t="s">
        <v>383</v>
      </c>
      <c r="C118" s="375" t="s">
        <v>384</v>
      </c>
      <c r="D118" s="376" t="s">
        <v>385</v>
      </c>
      <c r="E118" s="377" t="s">
        <v>386</v>
      </c>
    </row>
    <row r="119" spans="1:5" ht="45" customHeight="1" x14ac:dyDescent="0.25">
      <c r="A119" s="543"/>
      <c r="B119" s="378"/>
      <c r="C119" s="379" t="s">
        <v>270</v>
      </c>
      <c r="D119" s="380" t="s">
        <v>296</v>
      </c>
      <c r="E119" s="381" t="s">
        <v>170</v>
      </c>
    </row>
    <row r="120" spans="1:5" ht="45" customHeight="1" x14ac:dyDescent="0.25">
      <c r="A120" s="543"/>
      <c r="B120" s="378"/>
      <c r="C120" s="379" t="s">
        <v>297</v>
      </c>
      <c r="D120" s="380" t="s">
        <v>298</v>
      </c>
      <c r="E120" s="381" t="s">
        <v>170</v>
      </c>
    </row>
    <row r="121" spans="1:5" ht="45" customHeight="1" x14ac:dyDescent="0.25">
      <c r="A121" s="544"/>
      <c r="B121" s="378"/>
      <c r="C121" s="379" t="s">
        <v>256</v>
      </c>
      <c r="D121" s="380" t="s">
        <v>257</v>
      </c>
      <c r="E121" s="381"/>
    </row>
    <row r="122" spans="1:5" ht="69.75" customHeight="1" x14ac:dyDescent="0.25">
      <c r="A122" s="567">
        <v>25</v>
      </c>
      <c r="B122" s="374" t="s">
        <v>387</v>
      </c>
      <c r="C122" s="375" t="s">
        <v>263</v>
      </c>
      <c r="D122" s="376" t="s">
        <v>388</v>
      </c>
      <c r="E122" s="377" t="s">
        <v>389</v>
      </c>
    </row>
    <row r="123" spans="1:5" ht="45" customHeight="1" x14ac:dyDescent="0.25">
      <c r="A123" s="543"/>
      <c r="B123" s="378"/>
      <c r="C123" s="379" t="s">
        <v>275</v>
      </c>
      <c r="D123" s="380" t="s">
        <v>276</v>
      </c>
      <c r="E123" s="381" t="s">
        <v>170</v>
      </c>
    </row>
    <row r="124" spans="1:5" ht="45" customHeight="1" x14ac:dyDescent="0.25">
      <c r="A124" s="543"/>
      <c r="B124" s="378"/>
      <c r="C124" s="379" t="s">
        <v>268</v>
      </c>
      <c r="D124" s="380" t="s">
        <v>269</v>
      </c>
      <c r="E124" s="381" t="s">
        <v>170</v>
      </c>
    </row>
    <row r="125" spans="1:5" ht="45" customHeight="1" x14ac:dyDescent="0.25">
      <c r="A125" s="543"/>
      <c r="B125" s="378"/>
      <c r="C125" s="379" t="s">
        <v>270</v>
      </c>
      <c r="D125" s="380" t="s">
        <v>271</v>
      </c>
      <c r="E125" s="381" t="s">
        <v>170</v>
      </c>
    </row>
    <row r="126" spans="1:5" ht="45" customHeight="1" x14ac:dyDescent="0.25">
      <c r="A126" s="544"/>
      <c r="B126" s="378"/>
      <c r="C126" s="379" t="s">
        <v>256</v>
      </c>
      <c r="D126" s="380" t="s">
        <v>277</v>
      </c>
      <c r="E126" s="381"/>
    </row>
    <row r="127" spans="1:5" ht="45" customHeight="1" x14ac:dyDescent="0.25">
      <c r="A127" s="567">
        <v>26</v>
      </c>
      <c r="B127" s="374" t="s">
        <v>390</v>
      </c>
      <c r="C127" s="375" t="s">
        <v>391</v>
      </c>
      <c r="D127" s="376" t="s">
        <v>392</v>
      </c>
      <c r="E127" s="377" t="s">
        <v>393</v>
      </c>
    </row>
    <row r="128" spans="1:5" ht="45" customHeight="1" x14ac:dyDescent="0.25">
      <c r="A128" s="543"/>
      <c r="B128" s="378"/>
      <c r="C128" s="379" t="s">
        <v>394</v>
      </c>
      <c r="D128" s="380" t="s">
        <v>395</v>
      </c>
      <c r="E128" s="381" t="s">
        <v>170</v>
      </c>
    </row>
    <row r="129" spans="1:5" ht="45" customHeight="1" x14ac:dyDescent="0.25">
      <c r="A129" s="543"/>
      <c r="B129" s="378"/>
      <c r="C129" s="379" t="s">
        <v>396</v>
      </c>
      <c r="D129" s="380" t="s">
        <v>382</v>
      </c>
      <c r="E129" s="381" t="s">
        <v>170</v>
      </c>
    </row>
    <row r="130" spans="1:5" ht="45" customHeight="1" x14ac:dyDescent="0.25">
      <c r="A130" s="543"/>
      <c r="B130" s="378"/>
      <c r="C130" s="379" t="s">
        <v>397</v>
      </c>
      <c r="D130" s="380" t="s">
        <v>398</v>
      </c>
      <c r="E130" s="381" t="s">
        <v>170</v>
      </c>
    </row>
    <row r="131" spans="1:5" ht="45" customHeight="1" x14ac:dyDescent="0.25">
      <c r="A131" s="543"/>
      <c r="B131" s="378"/>
      <c r="C131" s="379" t="s">
        <v>270</v>
      </c>
      <c r="D131" s="380" t="s">
        <v>271</v>
      </c>
      <c r="E131" s="381" t="s">
        <v>170</v>
      </c>
    </row>
    <row r="132" spans="1:5" ht="45" customHeight="1" x14ac:dyDescent="0.25">
      <c r="A132" s="544"/>
      <c r="B132" s="378"/>
      <c r="C132" s="379" t="s">
        <v>256</v>
      </c>
      <c r="D132" s="380" t="s">
        <v>257</v>
      </c>
      <c r="E132" s="381"/>
    </row>
    <row r="133" spans="1:5" ht="45" customHeight="1" x14ac:dyDescent="0.25">
      <c r="A133" s="567">
        <v>27</v>
      </c>
      <c r="B133" s="374" t="s">
        <v>399</v>
      </c>
      <c r="C133" s="375" t="s">
        <v>400</v>
      </c>
      <c r="D133" s="376" t="s">
        <v>401</v>
      </c>
      <c r="E133" s="377" t="s">
        <v>402</v>
      </c>
    </row>
    <row r="134" spans="1:5" ht="45" customHeight="1" x14ac:dyDescent="0.25">
      <c r="A134" s="543"/>
      <c r="B134" s="378"/>
      <c r="C134" s="379" t="s">
        <v>396</v>
      </c>
      <c r="D134" s="380" t="s">
        <v>403</v>
      </c>
      <c r="E134" s="381" t="s">
        <v>170</v>
      </c>
    </row>
    <row r="135" spans="1:5" ht="45" customHeight="1" x14ac:dyDescent="0.25">
      <c r="A135" s="543"/>
      <c r="B135" s="378"/>
      <c r="C135" s="379" t="s">
        <v>404</v>
      </c>
      <c r="D135" s="380" t="s">
        <v>405</v>
      </c>
      <c r="E135" s="381" t="s">
        <v>170</v>
      </c>
    </row>
    <row r="136" spans="1:5" ht="45" customHeight="1" x14ac:dyDescent="0.25">
      <c r="A136" s="543"/>
      <c r="B136" s="378"/>
      <c r="C136" s="379" t="s">
        <v>270</v>
      </c>
      <c r="D136" s="380" t="s">
        <v>271</v>
      </c>
      <c r="E136" s="381" t="s">
        <v>170</v>
      </c>
    </row>
    <row r="137" spans="1:5" ht="45" customHeight="1" x14ac:dyDescent="0.25">
      <c r="A137" s="544"/>
      <c r="B137" s="378"/>
      <c r="C137" s="379" t="s">
        <v>256</v>
      </c>
      <c r="D137" s="380" t="s">
        <v>406</v>
      </c>
      <c r="E137" s="381"/>
    </row>
    <row r="138" spans="1:5" ht="45" customHeight="1" x14ac:dyDescent="0.25">
      <c r="A138" s="567">
        <v>28</v>
      </c>
      <c r="B138" s="374" t="s">
        <v>407</v>
      </c>
      <c r="C138" s="375" t="s">
        <v>408</v>
      </c>
      <c r="D138" s="376" t="s">
        <v>409</v>
      </c>
      <c r="E138" s="377" t="s">
        <v>410</v>
      </c>
    </row>
    <row r="139" spans="1:5" ht="45" customHeight="1" x14ac:dyDescent="0.25">
      <c r="A139" s="543"/>
      <c r="B139" s="378"/>
      <c r="C139" s="379" t="s">
        <v>397</v>
      </c>
      <c r="D139" s="380" t="s">
        <v>398</v>
      </c>
      <c r="E139" s="381" t="s">
        <v>170</v>
      </c>
    </row>
    <row r="140" spans="1:5" ht="45" customHeight="1" x14ac:dyDescent="0.25">
      <c r="A140" s="544"/>
      <c r="B140" s="378"/>
      <c r="C140" s="379" t="s">
        <v>411</v>
      </c>
      <c r="D140" s="380" t="s">
        <v>412</v>
      </c>
      <c r="E140" s="381" t="s">
        <v>170</v>
      </c>
    </row>
    <row r="141" spans="1:5" ht="45" customHeight="1" x14ac:dyDescent="0.25">
      <c r="A141" s="567">
        <v>29</v>
      </c>
      <c r="B141" s="374" t="s">
        <v>413</v>
      </c>
      <c r="C141" s="375" t="s">
        <v>414</v>
      </c>
      <c r="D141" s="376" t="s">
        <v>415</v>
      </c>
      <c r="E141" s="377" t="s">
        <v>416</v>
      </c>
    </row>
    <row r="142" spans="1:5" ht="45" customHeight="1" x14ac:dyDescent="0.25">
      <c r="A142" s="543"/>
      <c r="B142" s="378"/>
      <c r="C142" s="379" t="s">
        <v>282</v>
      </c>
      <c r="D142" s="380" t="s">
        <v>303</v>
      </c>
      <c r="E142" s="381" t="s">
        <v>170</v>
      </c>
    </row>
    <row r="143" spans="1:5" ht="45" customHeight="1" x14ac:dyDescent="0.25">
      <c r="A143" s="543"/>
      <c r="B143" s="378"/>
      <c r="C143" s="379" t="s">
        <v>270</v>
      </c>
      <c r="D143" s="380" t="s">
        <v>271</v>
      </c>
      <c r="E143" s="381" t="s">
        <v>170</v>
      </c>
    </row>
    <row r="144" spans="1:5" ht="45" customHeight="1" x14ac:dyDescent="0.25">
      <c r="A144" s="544"/>
      <c r="B144" s="378"/>
      <c r="C144" s="379" t="s">
        <v>256</v>
      </c>
      <c r="D144" s="380" t="s">
        <v>257</v>
      </c>
      <c r="E144" s="381"/>
    </row>
    <row r="145" spans="1:5" ht="68.25" customHeight="1" x14ac:dyDescent="0.25">
      <c r="A145" s="567">
        <v>30</v>
      </c>
      <c r="B145" s="374" t="s">
        <v>417</v>
      </c>
      <c r="C145" s="375" t="s">
        <v>418</v>
      </c>
      <c r="D145" s="376" t="s">
        <v>419</v>
      </c>
      <c r="E145" s="377" t="s">
        <v>420</v>
      </c>
    </row>
    <row r="146" spans="1:5" ht="45" customHeight="1" x14ac:dyDescent="0.25">
      <c r="A146" s="543"/>
      <c r="B146" s="378"/>
      <c r="C146" s="379" t="s">
        <v>308</v>
      </c>
      <c r="D146" s="380" t="s">
        <v>303</v>
      </c>
      <c r="E146" s="381" t="s">
        <v>170</v>
      </c>
    </row>
    <row r="147" spans="1:5" ht="45" customHeight="1" x14ac:dyDescent="0.25">
      <c r="A147" s="543"/>
      <c r="B147" s="378"/>
      <c r="C147" s="379" t="s">
        <v>270</v>
      </c>
      <c r="D147" s="380" t="s">
        <v>271</v>
      </c>
      <c r="E147" s="381" t="s">
        <v>170</v>
      </c>
    </row>
    <row r="148" spans="1:5" ht="45" customHeight="1" x14ac:dyDescent="0.25">
      <c r="A148" s="544"/>
      <c r="B148" s="378"/>
      <c r="C148" s="379" t="s">
        <v>256</v>
      </c>
      <c r="D148" s="380" t="s">
        <v>257</v>
      </c>
      <c r="E148" s="381"/>
    </row>
    <row r="149" spans="1:5" ht="67.5" customHeight="1" x14ac:dyDescent="0.25">
      <c r="A149" s="567">
        <v>31</v>
      </c>
      <c r="B149" s="374" t="s">
        <v>421</v>
      </c>
      <c r="C149" s="375" t="s">
        <v>422</v>
      </c>
      <c r="D149" s="376" t="s">
        <v>423</v>
      </c>
      <c r="E149" s="377" t="s">
        <v>424</v>
      </c>
    </row>
    <row r="150" spans="1:5" ht="45" customHeight="1" x14ac:dyDescent="0.25">
      <c r="A150" s="543"/>
      <c r="B150" s="378"/>
      <c r="C150" s="379" t="s">
        <v>313</v>
      </c>
      <c r="D150" s="380" t="s">
        <v>314</v>
      </c>
      <c r="E150" s="381" t="s">
        <v>170</v>
      </c>
    </row>
    <row r="151" spans="1:5" ht="45" customHeight="1" x14ac:dyDescent="0.25">
      <c r="A151" s="543"/>
      <c r="B151" s="378"/>
      <c r="C151" s="379" t="s">
        <v>308</v>
      </c>
      <c r="D151" s="380" t="s">
        <v>303</v>
      </c>
      <c r="E151" s="381" t="s">
        <v>170</v>
      </c>
    </row>
    <row r="152" spans="1:5" ht="45" customHeight="1" x14ac:dyDescent="0.25">
      <c r="A152" s="543"/>
      <c r="B152" s="378"/>
      <c r="C152" s="379" t="s">
        <v>270</v>
      </c>
      <c r="D152" s="380" t="s">
        <v>271</v>
      </c>
      <c r="E152" s="381" t="s">
        <v>170</v>
      </c>
    </row>
    <row r="153" spans="1:5" ht="45" customHeight="1" x14ac:dyDescent="0.25">
      <c r="A153" s="544"/>
      <c r="B153" s="378"/>
      <c r="C153" s="379" t="s">
        <v>256</v>
      </c>
      <c r="D153" s="380" t="s">
        <v>257</v>
      </c>
      <c r="E153" s="381"/>
    </row>
    <row r="154" spans="1:5" ht="63" customHeight="1" x14ac:dyDescent="0.25">
      <c r="A154" s="567">
        <v>32</v>
      </c>
      <c r="B154" s="374" t="s">
        <v>425</v>
      </c>
      <c r="C154" s="375" t="s">
        <v>31</v>
      </c>
      <c r="D154" s="376" t="s">
        <v>426</v>
      </c>
      <c r="E154" s="377" t="s">
        <v>427</v>
      </c>
    </row>
    <row r="155" spans="1:5" ht="45" customHeight="1" x14ac:dyDescent="0.25">
      <c r="A155" s="543"/>
      <c r="B155" s="378"/>
      <c r="C155" s="379" t="s">
        <v>325</v>
      </c>
      <c r="D155" s="380" t="s">
        <v>326</v>
      </c>
      <c r="E155" s="381" t="s">
        <v>170</v>
      </c>
    </row>
    <row r="156" spans="1:5" ht="45" customHeight="1" x14ac:dyDescent="0.25">
      <c r="A156" s="543"/>
      <c r="B156" s="378"/>
      <c r="C156" s="379" t="s">
        <v>270</v>
      </c>
      <c r="D156" s="380" t="s">
        <v>327</v>
      </c>
      <c r="E156" s="381" t="s">
        <v>170</v>
      </c>
    </row>
    <row r="157" spans="1:5" ht="45" customHeight="1" x14ac:dyDescent="0.25">
      <c r="A157" s="544"/>
      <c r="B157" s="378"/>
      <c r="C157" s="379" t="s">
        <v>320</v>
      </c>
      <c r="D157" s="380" t="s">
        <v>321</v>
      </c>
      <c r="E157" s="381" t="s">
        <v>170</v>
      </c>
    </row>
    <row r="158" spans="1:5" ht="64.5" customHeight="1" x14ac:dyDescent="0.25">
      <c r="A158" s="567">
        <v>33</v>
      </c>
      <c r="B158" s="374" t="s">
        <v>428</v>
      </c>
      <c r="C158" s="375" t="s">
        <v>316</v>
      </c>
      <c r="D158" s="376" t="s">
        <v>429</v>
      </c>
      <c r="E158" s="377" t="s">
        <v>430</v>
      </c>
    </row>
    <row r="159" spans="1:5" ht="45" customHeight="1" x14ac:dyDescent="0.25">
      <c r="A159" s="543"/>
      <c r="B159" s="378"/>
      <c r="C159" s="379" t="s">
        <v>270</v>
      </c>
      <c r="D159" s="380" t="s">
        <v>319</v>
      </c>
      <c r="E159" s="381" t="s">
        <v>170</v>
      </c>
    </row>
    <row r="160" spans="1:5" ht="45" customHeight="1" x14ac:dyDescent="0.25">
      <c r="A160" s="544"/>
      <c r="B160" s="378"/>
      <c r="C160" s="379" t="s">
        <v>320</v>
      </c>
      <c r="D160" s="380" t="s">
        <v>321</v>
      </c>
      <c r="E160" s="381" t="s">
        <v>170</v>
      </c>
    </row>
    <row r="161" spans="1:5" ht="66.75" customHeight="1" x14ac:dyDescent="0.25">
      <c r="A161" s="567">
        <v>34</v>
      </c>
      <c r="B161" s="374" t="s">
        <v>431</v>
      </c>
      <c r="C161" s="375" t="s">
        <v>432</v>
      </c>
      <c r="D161" s="376" t="s">
        <v>433</v>
      </c>
      <c r="E161" s="377" t="s">
        <v>434</v>
      </c>
    </row>
    <row r="162" spans="1:5" ht="45" customHeight="1" x14ac:dyDescent="0.25">
      <c r="A162" s="543"/>
      <c r="B162" s="378"/>
      <c r="C162" s="379" t="s">
        <v>270</v>
      </c>
      <c r="D162" s="380" t="s">
        <v>319</v>
      </c>
      <c r="E162" s="381" t="s">
        <v>170</v>
      </c>
    </row>
    <row r="163" spans="1:5" ht="45" customHeight="1" x14ac:dyDescent="0.25">
      <c r="A163" s="544"/>
      <c r="B163" s="378"/>
      <c r="C163" s="379" t="s">
        <v>320</v>
      </c>
      <c r="D163" s="380" t="s">
        <v>321</v>
      </c>
      <c r="E163" s="381" t="s">
        <v>170</v>
      </c>
    </row>
    <row r="164" spans="1:5" ht="45" customHeight="1" x14ac:dyDescent="0.25">
      <c r="A164" s="567">
        <v>35</v>
      </c>
      <c r="B164" s="374" t="s">
        <v>435</v>
      </c>
      <c r="C164" s="375" t="s">
        <v>263</v>
      </c>
      <c r="D164" s="376" t="s">
        <v>436</v>
      </c>
      <c r="E164" s="377" t="s">
        <v>437</v>
      </c>
    </row>
    <row r="165" spans="1:5" ht="45" customHeight="1" x14ac:dyDescent="0.25">
      <c r="A165" s="543"/>
      <c r="B165" s="378"/>
      <c r="C165" s="379" t="s">
        <v>266</v>
      </c>
      <c r="D165" s="380" t="s">
        <v>267</v>
      </c>
      <c r="E165" s="381" t="s">
        <v>170</v>
      </c>
    </row>
    <row r="166" spans="1:5" ht="45" customHeight="1" x14ac:dyDescent="0.25">
      <c r="A166" s="543"/>
      <c r="B166" s="378"/>
      <c r="C166" s="379" t="s">
        <v>268</v>
      </c>
      <c r="D166" s="380" t="s">
        <v>269</v>
      </c>
      <c r="E166" s="381" t="s">
        <v>170</v>
      </c>
    </row>
    <row r="167" spans="1:5" ht="45" customHeight="1" x14ac:dyDescent="0.25">
      <c r="A167" s="543"/>
      <c r="B167" s="378"/>
      <c r="C167" s="379" t="s">
        <v>270</v>
      </c>
      <c r="D167" s="380" t="s">
        <v>271</v>
      </c>
      <c r="E167" s="381" t="s">
        <v>170</v>
      </c>
    </row>
    <row r="168" spans="1:5" ht="45" customHeight="1" x14ac:dyDescent="0.25">
      <c r="A168" s="544"/>
      <c r="B168" s="378"/>
      <c r="C168" s="379" t="s">
        <v>256</v>
      </c>
      <c r="D168" s="380" t="s">
        <v>257</v>
      </c>
      <c r="E168" s="381"/>
    </row>
    <row r="169" spans="1:5" ht="45" customHeight="1" x14ac:dyDescent="0.25">
      <c r="A169" s="138"/>
      <c r="B169" s="565" t="s">
        <v>438</v>
      </c>
      <c r="C169" s="566"/>
      <c r="D169" s="566"/>
      <c r="E169" s="139">
        <v>7847455.4500000002</v>
      </c>
    </row>
    <row r="170" spans="1:5" ht="45" customHeight="1" x14ac:dyDescent="0.25">
      <c r="A170" s="568" t="s">
        <v>439</v>
      </c>
      <c r="B170" s="546"/>
      <c r="C170" s="546"/>
      <c r="D170" s="546"/>
      <c r="E170" s="546"/>
    </row>
    <row r="171" spans="1:5" ht="64.5" customHeight="1" x14ac:dyDescent="0.25">
      <c r="A171" s="567">
        <v>36</v>
      </c>
      <c r="B171" s="374" t="s">
        <v>440</v>
      </c>
      <c r="C171" s="375" t="s">
        <v>348</v>
      </c>
      <c r="D171" s="376" t="s">
        <v>441</v>
      </c>
      <c r="E171" s="377" t="s">
        <v>442</v>
      </c>
    </row>
    <row r="172" spans="1:5" ht="45" customHeight="1" x14ac:dyDescent="0.25">
      <c r="A172" s="543"/>
      <c r="B172" s="378"/>
      <c r="C172" s="379" t="s">
        <v>254</v>
      </c>
      <c r="D172" s="380" t="s">
        <v>255</v>
      </c>
      <c r="E172" s="381" t="s">
        <v>170</v>
      </c>
    </row>
    <row r="173" spans="1:5" ht="45" customHeight="1" x14ac:dyDescent="0.25">
      <c r="A173" s="544"/>
      <c r="B173" s="378"/>
      <c r="C173" s="379" t="s">
        <v>256</v>
      </c>
      <c r="D173" s="380" t="s">
        <v>257</v>
      </c>
      <c r="E173" s="381"/>
    </row>
    <row r="174" spans="1:5" ht="45" customHeight="1" x14ac:dyDescent="0.25">
      <c r="A174" s="567">
        <v>37</v>
      </c>
      <c r="B174" s="374" t="s">
        <v>443</v>
      </c>
      <c r="C174" s="375" t="s">
        <v>352</v>
      </c>
      <c r="D174" s="376" t="s">
        <v>444</v>
      </c>
      <c r="E174" s="377" t="s">
        <v>445</v>
      </c>
    </row>
    <row r="175" spans="1:5" ht="45" customHeight="1" x14ac:dyDescent="0.25">
      <c r="A175" s="543"/>
      <c r="B175" s="378"/>
      <c r="C175" s="379" t="s">
        <v>355</v>
      </c>
      <c r="D175" s="380" t="s">
        <v>356</v>
      </c>
      <c r="E175" s="381" t="s">
        <v>170</v>
      </c>
    </row>
    <row r="176" spans="1:5" ht="45" customHeight="1" x14ac:dyDescent="0.25">
      <c r="A176" s="543"/>
      <c r="B176" s="378"/>
      <c r="C176" s="379" t="s">
        <v>357</v>
      </c>
      <c r="D176" s="380" t="s">
        <v>358</v>
      </c>
      <c r="E176" s="381" t="s">
        <v>170</v>
      </c>
    </row>
    <row r="177" spans="1:5" ht="45" customHeight="1" x14ac:dyDescent="0.25">
      <c r="A177" s="543"/>
      <c r="B177" s="378"/>
      <c r="C177" s="379" t="s">
        <v>270</v>
      </c>
      <c r="D177" s="380" t="s">
        <v>271</v>
      </c>
      <c r="E177" s="381" t="s">
        <v>170</v>
      </c>
    </row>
    <row r="178" spans="1:5" ht="45" customHeight="1" x14ac:dyDescent="0.25">
      <c r="A178" s="544"/>
      <c r="B178" s="378"/>
      <c r="C178" s="379" t="s">
        <v>256</v>
      </c>
      <c r="D178" s="380" t="s">
        <v>257</v>
      </c>
      <c r="E178" s="381"/>
    </row>
    <row r="179" spans="1:5" ht="80.25" customHeight="1" x14ac:dyDescent="0.25">
      <c r="A179" s="567">
        <v>38</v>
      </c>
      <c r="B179" s="374" t="s">
        <v>446</v>
      </c>
      <c r="C179" s="375" t="s">
        <v>360</v>
      </c>
      <c r="D179" s="376" t="s">
        <v>447</v>
      </c>
      <c r="E179" s="377" t="s">
        <v>448</v>
      </c>
    </row>
    <row r="180" spans="1:5" ht="61.5" customHeight="1" x14ac:dyDescent="0.25">
      <c r="A180" s="543"/>
      <c r="B180" s="378"/>
      <c r="C180" s="379" t="s">
        <v>282</v>
      </c>
      <c r="D180" s="380" t="s">
        <v>283</v>
      </c>
      <c r="E180" s="381" t="s">
        <v>170</v>
      </c>
    </row>
    <row r="181" spans="1:5" ht="55.5" customHeight="1" x14ac:dyDescent="0.25">
      <c r="A181" s="543"/>
      <c r="B181" s="378"/>
      <c r="C181" s="379" t="s">
        <v>284</v>
      </c>
      <c r="D181" s="380" t="s">
        <v>285</v>
      </c>
      <c r="E181" s="381" t="s">
        <v>170</v>
      </c>
    </row>
    <row r="182" spans="1:5" ht="45" customHeight="1" x14ac:dyDescent="0.25">
      <c r="A182" s="543"/>
      <c r="B182" s="378"/>
      <c r="C182" s="379" t="s">
        <v>270</v>
      </c>
      <c r="D182" s="380" t="s">
        <v>271</v>
      </c>
      <c r="E182" s="381" t="s">
        <v>170</v>
      </c>
    </row>
    <row r="183" spans="1:5" ht="45" customHeight="1" x14ac:dyDescent="0.25">
      <c r="A183" s="544"/>
      <c r="B183" s="378"/>
      <c r="C183" s="379" t="s">
        <v>256</v>
      </c>
      <c r="D183" s="380" t="s">
        <v>257</v>
      </c>
      <c r="E183" s="381"/>
    </row>
    <row r="184" spans="1:5" ht="45" customHeight="1" x14ac:dyDescent="0.25">
      <c r="A184" s="567">
        <v>39</v>
      </c>
      <c r="B184" s="374" t="s">
        <v>363</v>
      </c>
      <c r="C184" s="375" t="s">
        <v>364</v>
      </c>
      <c r="D184" s="376" t="s">
        <v>365</v>
      </c>
      <c r="E184" s="377" t="s">
        <v>366</v>
      </c>
    </row>
    <row r="185" spans="1:5" ht="63.75" customHeight="1" x14ac:dyDescent="0.25">
      <c r="A185" s="543"/>
      <c r="B185" s="378"/>
      <c r="C185" s="379" t="s">
        <v>282</v>
      </c>
      <c r="D185" s="380" t="s">
        <v>283</v>
      </c>
      <c r="E185" s="381" t="s">
        <v>170</v>
      </c>
    </row>
    <row r="186" spans="1:5" ht="57" customHeight="1" x14ac:dyDescent="0.25">
      <c r="A186" s="543"/>
      <c r="B186" s="378"/>
      <c r="C186" s="379" t="s">
        <v>284</v>
      </c>
      <c r="D186" s="380" t="s">
        <v>285</v>
      </c>
      <c r="E186" s="381" t="s">
        <v>170</v>
      </c>
    </row>
    <row r="187" spans="1:5" ht="45" customHeight="1" x14ac:dyDescent="0.25">
      <c r="A187" s="543"/>
      <c r="B187" s="378"/>
      <c r="C187" s="379" t="s">
        <v>270</v>
      </c>
      <c r="D187" s="380" t="s">
        <v>271</v>
      </c>
      <c r="E187" s="381" t="s">
        <v>170</v>
      </c>
    </row>
    <row r="188" spans="1:5" ht="45" customHeight="1" x14ac:dyDescent="0.25">
      <c r="A188" s="544"/>
      <c r="B188" s="378"/>
      <c r="C188" s="379" t="s">
        <v>256</v>
      </c>
      <c r="D188" s="380" t="s">
        <v>257</v>
      </c>
      <c r="E188" s="381"/>
    </row>
    <row r="189" spans="1:5" ht="74.25" customHeight="1" x14ac:dyDescent="0.25">
      <c r="A189" s="567">
        <v>40</v>
      </c>
      <c r="B189" s="374" t="s">
        <v>449</v>
      </c>
      <c r="C189" s="375" t="s">
        <v>263</v>
      </c>
      <c r="D189" s="376" t="s">
        <v>450</v>
      </c>
      <c r="E189" s="377" t="s">
        <v>451</v>
      </c>
    </row>
    <row r="190" spans="1:5" ht="64.5" customHeight="1" x14ac:dyDescent="0.25">
      <c r="A190" s="543"/>
      <c r="B190" s="378"/>
      <c r="C190" s="379" t="s">
        <v>275</v>
      </c>
      <c r="D190" s="380" t="s">
        <v>276</v>
      </c>
      <c r="E190" s="381" t="s">
        <v>170</v>
      </c>
    </row>
    <row r="191" spans="1:5" ht="45" customHeight="1" x14ac:dyDescent="0.25">
      <c r="A191" s="543"/>
      <c r="B191" s="378"/>
      <c r="C191" s="379" t="s">
        <v>268</v>
      </c>
      <c r="D191" s="380" t="s">
        <v>269</v>
      </c>
      <c r="E191" s="381" t="s">
        <v>170</v>
      </c>
    </row>
    <row r="192" spans="1:5" ht="45" customHeight="1" x14ac:dyDescent="0.25">
      <c r="A192" s="543"/>
      <c r="B192" s="378"/>
      <c r="C192" s="379" t="s">
        <v>270</v>
      </c>
      <c r="D192" s="380" t="s">
        <v>271</v>
      </c>
      <c r="E192" s="381" t="s">
        <v>170</v>
      </c>
    </row>
    <row r="193" spans="1:5" ht="45" customHeight="1" x14ac:dyDescent="0.25">
      <c r="A193" s="544"/>
      <c r="B193" s="378"/>
      <c r="C193" s="379" t="s">
        <v>256</v>
      </c>
      <c r="D193" s="380" t="s">
        <v>277</v>
      </c>
      <c r="E193" s="381"/>
    </row>
    <row r="194" spans="1:5" ht="45" customHeight="1" x14ac:dyDescent="0.25">
      <c r="A194" s="567">
        <v>41</v>
      </c>
      <c r="B194" s="374" t="s">
        <v>367</v>
      </c>
      <c r="C194" s="375" t="s">
        <v>368</v>
      </c>
      <c r="D194" s="376" t="s">
        <v>452</v>
      </c>
      <c r="E194" s="377" t="s">
        <v>453</v>
      </c>
    </row>
    <row r="195" spans="1:5" ht="78.75" customHeight="1" x14ac:dyDescent="0.25">
      <c r="A195" s="543"/>
      <c r="B195" s="378"/>
      <c r="C195" s="379" t="s">
        <v>371</v>
      </c>
      <c r="D195" s="380" t="s">
        <v>276</v>
      </c>
      <c r="E195" s="381" t="s">
        <v>170</v>
      </c>
    </row>
    <row r="196" spans="1:5" ht="45" customHeight="1" x14ac:dyDescent="0.25">
      <c r="A196" s="543"/>
      <c r="B196" s="378"/>
      <c r="C196" s="379" t="s">
        <v>372</v>
      </c>
      <c r="D196" s="380" t="s">
        <v>373</v>
      </c>
      <c r="E196" s="381" t="s">
        <v>170</v>
      </c>
    </row>
    <row r="197" spans="1:5" ht="45" customHeight="1" x14ac:dyDescent="0.25">
      <c r="A197" s="543"/>
      <c r="B197" s="378"/>
      <c r="C197" s="379" t="s">
        <v>374</v>
      </c>
      <c r="D197" s="380" t="s">
        <v>454</v>
      </c>
      <c r="E197" s="381" t="s">
        <v>170</v>
      </c>
    </row>
    <row r="198" spans="1:5" ht="45" customHeight="1" x14ac:dyDescent="0.25">
      <c r="A198" s="543"/>
      <c r="B198" s="378"/>
      <c r="C198" s="379" t="s">
        <v>270</v>
      </c>
      <c r="D198" s="380" t="s">
        <v>271</v>
      </c>
      <c r="E198" s="381" t="s">
        <v>170</v>
      </c>
    </row>
    <row r="199" spans="1:5" ht="45" customHeight="1" x14ac:dyDescent="0.25">
      <c r="A199" s="544"/>
      <c r="B199" s="378"/>
      <c r="C199" s="379" t="s">
        <v>256</v>
      </c>
      <c r="D199" s="380" t="s">
        <v>376</v>
      </c>
      <c r="E199" s="381"/>
    </row>
    <row r="200" spans="1:5" ht="45" customHeight="1" x14ac:dyDescent="0.25">
      <c r="A200" s="567">
        <v>42</v>
      </c>
      <c r="B200" s="374" t="s">
        <v>377</v>
      </c>
      <c r="C200" s="375" t="s">
        <v>368</v>
      </c>
      <c r="D200" s="376" t="s">
        <v>455</v>
      </c>
      <c r="E200" s="377" t="s">
        <v>456</v>
      </c>
    </row>
    <row r="201" spans="1:5" ht="45" customHeight="1" x14ac:dyDescent="0.25">
      <c r="A201" s="543"/>
      <c r="B201" s="378"/>
      <c r="C201" s="379" t="s">
        <v>380</v>
      </c>
      <c r="D201" s="380" t="s">
        <v>267</v>
      </c>
      <c r="E201" s="381" t="s">
        <v>170</v>
      </c>
    </row>
    <row r="202" spans="1:5" ht="45" customHeight="1" x14ac:dyDescent="0.25">
      <c r="A202" s="543"/>
      <c r="B202" s="378"/>
      <c r="C202" s="379" t="s">
        <v>372</v>
      </c>
      <c r="D202" s="380" t="s">
        <v>373</v>
      </c>
      <c r="E202" s="381" t="s">
        <v>170</v>
      </c>
    </row>
    <row r="203" spans="1:5" ht="45" customHeight="1" x14ac:dyDescent="0.25">
      <c r="A203" s="543"/>
      <c r="B203" s="378"/>
      <c r="C203" s="379" t="s">
        <v>381</v>
      </c>
      <c r="D203" s="380" t="s">
        <v>457</v>
      </c>
      <c r="E203" s="381" t="s">
        <v>170</v>
      </c>
    </row>
    <row r="204" spans="1:5" ht="45" customHeight="1" x14ac:dyDescent="0.25">
      <c r="A204" s="543"/>
      <c r="B204" s="378"/>
      <c r="C204" s="379" t="s">
        <v>270</v>
      </c>
      <c r="D204" s="380" t="s">
        <v>271</v>
      </c>
      <c r="E204" s="381" t="s">
        <v>170</v>
      </c>
    </row>
    <row r="205" spans="1:5" ht="45" customHeight="1" x14ac:dyDescent="0.25">
      <c r="A205" s="544"/>
      <c r="B205" s="378"/>
      <c r="C205" s="379" t="s">
        <v>256</v>
      </c>
      <c r="D205" s="380" t="s">
        <v>257</v>
      </c>
      <c r="E205" s="381"/>
    </row>
    <row r="206" spans="1:5" ht="76.5" customHeight="1" x14ac:dyDescent="0.25">
      <c r="A206" s="567">
        <v>43</v>
      </c>
      <c r="B206" s="374" t="s">
        <v>458</v>
      </c>
      <c r="C206" s="375" t="s">
        <v>384</v>
      </c>
      <c r="D206" s="376" t="s">
        <v>459</v>
      </c>
      <c r="E206" s="377" t="s">
        <v>460</v>
      </c>
    </row>
    <row r="207" spans="1:5" ht="45" customHeight="1" x14ac:dyDescent="0.25">
      <c r="A207" s="543"/>
      <c r="B207" s="378"/>
      <c r="C207" s="379" t="s">
        <v>270</v>
      </c>
      <c r="D207" s="380" t="s">
        <v>296</v>
      </c>
      <c r="E207" s="381" t="s">
        <v>170</v>
      </c>
    </row>
    <row r="208" spans="1:5" ht="62.25" customHeight="1" x14ac:dyDescent="0.25">
      <c r="A208" s="543"/>
      <c r="B208" s="378"/>
      <c r="C208" s="379" t="s">
        <v>297</v>
      </c>
      <c r="D208" s="380" t="s">
        <v>298</v>
      </c>
      <c r="E208" s="381" t="s">
        <v>170</v>
      </c>
    </row>
    <row r="209" spans="1:5" ht="45" customHeight="1" x14ac:dyDescent="0.25">
      <c r="A209" s="544"/>
      <c r="B209" s="378"/>
      <c r="C209" s="379" t="s">
        <v>256</v>
      </c>
      <c r="D209" s="380" t="s">
        <v>257</v>
      </c>
      <c r="E209" s="381"/>
    </row>
    <row r="210" spans="1:5" ht="75.75" customHeight="1" x14ac:dyDescent="0.25">
      <c r="A210" s="373">
        <v>44</v>
      </c>
      <c r="B210" s="374" t="s">
        <v>461</v>
      </c>
      <c r="C210" s="375" t="s">
        <v>259</v>
      </c>
      <c r="D210" s="376" t="s">
        <v>462</v>
      </c>
      <c r="E210" s="377" t="s">
        <v>463</v>
      </c>
    </row>
    <row r="211" spans="1:5" ht="45" customHeight="1" x14ac:dyDescent="0.25">
      <c r="A211" s="567">
        <v>45</v>
      </c>
      <c r="B211" s="374" t="s">
        <v>464</v>
      </c>
      <c r="C211" s="375" t="s">
        <v>408</v>
      </c>
      <c r="D211" s="376" t="s">
        <v>465</v>
      </c>
      <c r="E211" s="377" t="s">
        <v>466</v>
      </c>
    </row>
    <row r="212" spans="1:5" ht="45" customHeight="1" x14ac:dyDescent="0.25">
      <c r="A212" s="543"/>
      <c r="B212" s="378"/>
      <c r="C212" s="379" t="s">
        <v>397</v>
      </c>
      <c r="D212" s="380" t="s">
        <v>398</v>
      </c>
      <c r="E212" s="381" t="s">
        <v>170</v>
      </c>
    </row>
    <row r="213" spans="1:5" ht="45" customHeight="1" x14ac:dyDescent="0.25">
      <c r="A213" s="544"/>
      <c r="B213" s="378"/>
      <c r="C213" s="379" t="s">
        <v>411</v>
      </c>
      <c r="D213" s="380" t="s">
        <v>412</v>
      </c>
      <c r="E213" s="381" t="s">
        <v>170</v>
      </c>
    </row>
    <row r="214" spans="1:5" ht="45" customHeight="1" x14ac:dyDescent="0.25">
      <c r="A214" s="567">
        <v>46</v>
      </c>
      <c r="B214" s="374" t="s">
        <v>467</v>
      </c>
      <c r="C214" s="375" t="s">
        <v>414</v>
      </c>
      <c r="D214" s="376" t="s">
        <v>468</v>
      </c>
      <c r="E214" s="377" t="s">
        <v>469</v>
      </c>
    </row>
    <row r="215" spans="1:5" ht="66" customHeight="1" x14ac:dyDescent="0.25">
      <c r="A215" s="543"/>
      <c r="B215" s="378"/>
      <c r="C215" s="379" t="s">
        <v>282</v>
      </c>
      <c r="D215" s="380" t="s">
        <v>303</v>
      </c>
      <c r="E215" s="381" t="s">
        <v>170</v>
      </c>
    </row>
    <row r="216" spans="1:5" ht="45" customHeight="1" x14ac:dyDescent="0.25">
      <c r="A216" s="543"/>
      <c r="B216" s="378"/>
      <c r="C216" s="379" t="s">
        <v>270</v>
      </c>
      <c r="D216" s="380" t="s">
        <v>271</v>
      </c>
      <c r="E216" s="381" t="s">
        <v>170</v>
      </c>
    </row>
    <row r="217" spans="1:5" ht="45" customHeight="1" x14ac:dyDescent="0.25">
      <c r="A217" s="544"/>
      <c r="B217" s="378"/>
      <c r="C217" s="379" t="s">
        <v>256</v>
      </c>
      <c r="D217" s="380" t="s">
        <v>257</v>
      </c>
      <c r="E217" s="381"/>
    </row>
    <row r="218" spans="1:5" ht="72" customHeight="1" x14ac:dyDescent="0.25">
      <c r="A218" s="567">
        <v>47</v>
      </c>
      <c r="B218" s="374" t="s">
        <v>470</v>
      </c>
      <c r="C218" s="375" t="s">
        <v>471</v>
      </c>
      <c r="D218" s="376" t="s">
        <v>472</v>
      </c>
      <c r="E218" s="377" t="s">
        <v>473</v>
      </c>
    </row>
    <row r="219" spans="1:5" ht="59.25" customHeight="1" x14ac:dyDescent="0.25">
      <c r="A219" s="543"/>
      <c r="B219" s="378"/>
      <c r="C219" s="379" t="s">
        <v>308</v>
      </c>
      <c r="D219" s="380" t="s">
        <v>303</v>
      </c>
      <c r="E219" s="381" t="s">
        <v>170</v>
      </c>
    </row>
    <row r="220" spans="1:5" ht="45" customHeight="1" x14ac:dyDescent="0.25">
      <c r="A220" s="543"/>
      <c r="B220" s="378"/>
      <c r="C220" s="379" t="s">
        <v>270</v>
      </c>
      <c r="D220" s="380" t="s">
        <v>271</v>
      </c>
      <c r="E220" s="381" t="s">
        <v>170</v>
      </c>
    </row>
    <row r="221" spans="1:5" ht="45" customHeight="1" x14ac:dyDescent="0.25">
      <c r="A221" s="544"/>
      <c r="B221" s="378"/>
      <c r="C221" s="379" t="s">
        <v>256</v>
      </c>
      <c r="D221" s="380" t="s">
        <v>257</v>
      </c>
      <c r="E221" s="381"/>
    </row>
    <row r="222" spans="1:5" ht="61.5" customHeight="1" x14ac:dyDescent="0.25">
      <c r="A222" s="567">
        <v>48</v>
      </c>
      <c r="B222" s="374" t="s">
        <v>474</v>
      </c>
      <c r="C222" s="375" t="s">
        <v>422</v>
      </c>
      <c r="D222" s="376" t="s">
        <v>475</v>
      </c>
      <c r="E222" s="377" t="s">
        <v>476</v>
      </c>
    </row>
    <row r="223" spans="1:5" ht="45" customHeight="1" x14ac:dyDescent="0.25">
      <c r="A223" s="543"/>
      <c r="B223" s="378"/>
      <c r="C223" s="379" t="s">
        <v>313</v>
      </c>
      <c r="D223" s="380" t="s">
        <v>314</v>
      </c>
      <c r="E223" s="381" t="s">
        <v>170</v>
      </c>
    </row>
    <row r="224" spans="1:5" ht="67.5" customHeight="1" x14ac:dyDescent="0.25">
      <c r="A224" s="543"/>
      <c r="B224" s="378"/>
      <c r="C224" s="379" t="s">
        <v>308</v>
      </c>
      <c r="D224" s="380" t="s">
        <v>303</v>
      </c>
      <c r="E224" s="381" t="s">
        <v>170</v>
      </c>
    </row>
    <row r="225" spans="1:5" ht="45" customHeight="1" x14ac:dyDescent="0.25">
      <c r="A225" s="543"/>
      <c r="B225" s="378"/>
      <c r="C225" s="379" t="s">
        <v>270</v>
      </c>
      <c r="D225" s="380" t="s">
        <v>271</v>
      </c>
      <c r="E225" s="381" t="s">
        <v>170</v>
      </c>
    </row>
    <row r="226" spans="1:5" ht="45" customHeight="1" x14ac:dyDescent="0.25">
      <c r="A226" s="544"/>
      <c r="B226" s="378"/>
      <c r="C226" s="379" t="s">
        <v>256</v>
      </c>
      <c r="D226" s="380" t="s">
        <v>257</v>
      </c>
      <c r="E226" s="381"/>
    </row>
    <row r="227" spans="1:5" ht="66" customHeight="1" x14ac:dyDescent="0.25">
      <c r="A227" s="567">
        <v>49</v>
      </c>
      <c r="B227" s="374" t="s">
        <v>425</v>
      </c>
      <c r="C227" s="375" t="s">
        <v>31</v>
      </c>
      <c r="D227" s="376" t="s">
        <v>426</v>
      </c>
      <c r="E227" s="377" t="s">
        <v>427</v>
      </c>
    </row>
    <row r="228" spans="1:5" ht="45" customHeight="1" x14ac:dyDescent="0.25">
      <c r="A228" s="543"/>
      <c r="B228" s="378"/>
      <c r="C228" s="379" t="s">
        <v>325</v>
      </c>
      <c r="D228" s="380" t="s">
        <v>326</v>
      </c>
      <c r="E228" s="381" t="s">
        <v>170</v>
      </c>
    </row>
    <row r="229" spans="1:5" ht="45" customHeight="1" x14ac:dyDescent="0.25">
      <c r="A229" s="543"/>
      <c r="B229" s="378"/>
      <c r="C229" s="379" t="s">
        <v>270</v>
      </c>
      <c r="D229" s="380" t="s">
        <v>327</v>
      </c>
      <c r="E229" s="381" t="s">
        <v>170</v>
      </c>
    </row>
    <row r="230" spans="1:5" ht="45" customHeight="1" x14ac:dyDescent="0.25">
      <c r="A230" s="544"/>
      <c r="B230" s="378"/>
      <c r="C230" s="379" t="s">
        <v>320</v>
      </c>
      <c r="D230" s="380" t="s">
        <v>321</v>
      </c>
      <c r="E230" s="381" t="s">
        <v>170</v>
      </c>
    </row>
    <row r="231" spans="1:5" ht="78.75" customHeight="1" x14ac:dyDescent="0.25">
      <c r="A231" s="567">
        <v>50</v>
      </c>
      <c r="B231" s="374" t="s">
        <v>477</v>
      </c>
      <c r="C231" s="375" t="s">
        <v>316</v>
      </c>
      <c r="D231" s="376" t="s">
        <v>429</v>
      </c>
      <c r="E231" s="377" t="s">
        <v>430</v>
      </c>
    </row>
    <row r="232" spans="1:5" ht="45" customHeight="1" x14ac:dyDescent="0.25">
      <c r="A232" s="543"/>
      <c r="B232" s="378"/>
      <c r="C232" s="379" t="s">
        <v>270</v>
      </c>
      <c r="D232" s="380" t="s">
        <v>319</v>
      </c>
      <c r="E232" s="381" t="s">
        <v>170</v>
      </c>
    </row>
    <row r="233" spans="1:5" ht="45" customHeight="1" x14ac:dyDescent="0.25">
      <c r="A233" s="544"/>
      <c r="B233" s="378"/>
      <c r="C233" s="379" t="s">
        <v>320</v>
      </c>
      <c r="D233" s="380" t="s">
        <v>321</v>
      </c>
      <c r="E233" s="381" t="s">
        <v>170</v>
      </c>
    </row>
    <row r="234" spans="1:5" ht="86.25" customHeight="1" x14ac:dyDescent="0.25">
      <c r="A234" s="567">
        <v>51</v>
      </c>
      <c r="B234" s="374" t="s">
        <v>478</v>
      </c>
      <c r="C234" s="375" t="s">
        <v>3</v>
      </c>
      <c r="D234" s="376" t="s">
        <v>479</v>
      </c>
      <c r="E234" s="377" t="s">
        <v>480</v>
      </c>
    </row>
    <row r="235" spans="1:5" ht="45" customHeight="1" x14ac:dyDescent="0.25">
      <c r="A235" s="543"/>
      <c r="B235" s="378"/>
      <c r="C235" s="379" t="s">
        <v>270</v>
      </c>
      <c r="D235" s="380" t="s">
        <v>319</v>
      </c>
      <c r="E235" s="381" t="s">
        <v>170</v>
      </c>
    </row>
    <row r="236" spans="1:5" ht="45" customHeight="1" x14ac:dyDescent="0.25">
      <c r="A236" s="544"/>
      <c r="B236" s="378"/>
      <c r="C236" s="379" t="s">
        <v>320</v>
      </c>
      <c r="D236" s="380" t="s">
        <v>321</v>
      </c>
      <c r="E236" s="381" t="s">
        <v>170</v>
      </c>
    </row>
    <row r="237" spans="1:5" ht="59.25" customHeight="1" x14ac:dyDescent="0.25">
      <c r="A237" s="567">
        <v>52</v>
      </c>
      <c r="B237" s="374" t="s">
        <v>481</v>
      </c>
      <c r="C237" s="375" t="s">
        <v>263</v>
      </c>
      <c r="D237" s="376" t="s">
        <v>482</v>
      </c>
      <c r="E237" s="377" t="s">
        <v>483</v>
      </c>
    </row>
    <row r="238" spans="1:5" ht="45" customHeight="1" x14ac:dyDescent="0.25">
      <c r="A238" s="543"/>
      <c r="B238" s="378"/>
      <c r="C238" s="379" t="s">
        <v>266</v>
      </c>
      <c r="D238" s="380" t="s">
        <v>267</v>
      </c>
      <c r="E238" s="381" t="s">
        <v>170</v>
      </c>
    </row>
    <row r="239" spans="1:5" ht="45" customHeight="1" x14ac:dyDescent="0.25">
      <c r="A239" s="543"/>
      <c r="B239" s="378"/>
      <c r="C239" s="379" t="s">
        <v>268</v>
      </c>
      <c r="D239" s="380" t="s">
        <v>269</v>
      </c>
      <c r="E239" s="381" t="s">
        <v>170</v>
      </c>
    </row>
    <row r="240" spans="1:5" ht="45" customHeight="1" x14ac:dyDescent="0.25">
      <c r="A240" s="543"/>
      <c r="B240" s="378"/>
      <c r="C240" s="379" t="s">
        <v>270</v>
      </c>
      <c r="D240" s="380" t="s">
        <v>271</v>
      </c>
      <c r="E240" s="381" t="s">
        <v>170</v>
      </c>
    </row>
    <row r="241" spans="1:5" ht="45" customHeight="1" x14ac:dyDescent="0.25">
      <c r="A241" s="544"/>
      <c r="B241" s="378"/>
      <c r="C241" s="379" t="s">
        <v>256</v>
      </c>
      <c r="D241" s="380" t="s">
        <v>257</v>
      </c>
      <c r="E241" s="381"/>
    </row>
    <row r="242" spans="1:5" ht="45" customHeight="1" x14ac:dyDescent="0.25">
      <c r="A242" s="138"/>
      <c r="B242" s="565" t="s">
        <v>484</v>
      </c>
      <c r="C242" s="566"/>
      <c r="D242" s="566"/>
      <c r="E242" s="139">
        <v>5186383.8499999996</v>
      </c>
    </row>
    <row r="243" spans="1:5" ht="45" customHeight="1" x14ac:dyDescent="0.25">
      <c r="A243" s="568" t="s">
        <v>485</v>
      </c>
      <c r="B243" s="546"/>
      <c r="C243" s="546"/>
      <c r="D243" s="546"/>
      <c r="E243" s="546"/>
    </row>
    <row r="244" spans="1:5" ht="58.5" customHeight="1" x14ac:dyDescent="0.25">
      <c r="A244" s="567">
        <v>53</v>
      </c>
      <c r="B244" s="374" t="s">
        <v>486</v>
      </c>
      <c r="C244" s="375" t="s">
        <v>249</v>
      </c>
      <c r="D244" s="376" t="s">
        <v>487</v>
      </c>
      <c r="E244" s="377" t="s">
        <v>488</v>
      </c>
    </row>
    <row r="245" spans="1:5" ht="45" customHeight="1" x14ac:dyDescent="0.25">
      <c r="A245" s="543"/>
      <c r="B245" s="378"/>
      <c r="C245" s="379" t="s">
        <v>254</v>
      </c>
      <c r="D245" s="380" t="s">
        <v>255</v>
      </c>
      <c r="E245" s="381" t="s">
        <v>170</v>
      </c>
    </row>
    <row r="246" spans="1:5" ht="45" customHeight="1" x14ac:dyDescent="0.25">
      <c r="A246" s="544"/>
      <c r="B246" s="378"/>
      <c r="C246" s="379" t="s">
        <v>256</v>
      </c>
      <c r="D246" s="380" t="s">
        <v>257</v>
      </c>
      <c r="E246" s="381"/>
    </row>
    <row r="247" spans="1:5" ht="45" customHeight="1" x14ac:dyDescent="0.25">
      <c r="A247" s="567">
        <v>54</v>
      </c>
      <c r="B247" s="374" t="s">
        <v>489</v>
      </c>
      <c r="C247" s="375" t="s">
        <v>352</v>
      </c>
      <c r="D247" s="376" t="s">
        <v>490</v>
      </c>
      <c r="E247" s="377" t="s">
        <v>491</v>
      </c>
    </row>
    <row r="248" spans="1:5" ht="45" customHeight="1" x14ac:dyDescent="0.25">
      <c r="A248" s="543"/>
      <c r="B248" s="378"/>
      <c r="C248" s="379" t="s">
        <v>355</v>
      </c>
      <c r="D248" s="380" t="s">
        <v>356</v>
      </c>
      <c r="E248" s="381" t="s">
        <v>170</v>
      </c>
    </row>
    <row r="249" spans="1:5" ht="45" customHeight="1" x14ac:dyDescent="0.25">
      <c r="A249" s="543"/>
      <c r="B249" s="378"/>
      <c r="C249" s="379" t="s">
        <v>357</v>
      </c>
      <c r="D249" s="380" t="s">
        <v>358</v>
      </c>
      <c r="E249" s="381" t="s">
        <v>170</v>
      </c>
    </row>
    <row r="250" spans="1:5" ht="45" customHeight="1" x14ac:dyDescent="0.25">
      <c r="A250" s="543"/>
      <c r="B250" s="378"/>
      <c r="C250" s="379" t="s">
        <v>270</v>
      </c>
      <c r="D250" s="380" t="s">
        <v>271</v>
      </c>
      <c r="E250" s="381" t="s">
        <v>170</v>
      </c>
    </row>
    <row r="251" spans="1:5" ht="45" customHeight="1" x14ac:dyDescent="0.25">
      <c r="A251" s="544"/>
      <c r="B251" s="378"/>
      <c r="C251" s="379" t="s">
        <v>256</v>
      </c>
      <c r="D251" s="380" t="s">
        <v>257</v>
      </c>
      <c r="E251" s="381"/>
    </row>
    <row r="252" spans="1:5" ht="69.75" customHeight="1" x14ac:dyDescent="0.25">
      <c r="A252" s="567">
        <v>55</v>
      </c>
      <c r="B252" s="374" t="s">
        <v>492</v>
      </c>
      <c r="C252" s="375" t="s">
        <v>493</v>
      </c>
      <c r="D252" s="376" t="s">
        <v>494</v>
      </c>
      <c r="E252" s="377" t="s">
        <v>495</v>
      </c>
    </row>
    <row r="253" spans="1:5" ht="45" customHeight="1" x14ac:dyDescent="0.25">
      <c r="A253" s="543"/>
      <c r="B253" s="378"/>
      <c r="C253" s="379" t="s">
        <v>496</v>
      </c>
      <c r="D253" s="380" t="s">
        <v>497</v>
      </c>
      <c r="E253" s="381" t="s">
        <v>170</v>
      </c>
    </row>
    <row r="254" spans="1:5" ht="45" customHeight="1" x14ac:dyDescent="0.25">
      <c r="A254" s="543"/>
      <c r="B254" s="378"/>
      <c r="C254" s="379" t="s">
        <v>270</v>
      </c>
      <c r="D254" s="380" t="s">
        <v>498</v>
      </c>
      <c r="E254" s="381" t="s">
        <v>170</v>
      </c>
    </row>
    <row r="255" spans="1:5" ht="45" customHeight="1" x14ac:dyDescent="0.25">
      <c r="A255" s="543"/>
      <c r="B255" s="378"/>
      <c r="C255" s="379" t="s">
        <v>499</v>
      </c>
      <c r="D255" s="380" t="s">
        <v>500</v>
      </c>
      <c r="E255" s="381" t="s">
        <v>170</v>
      </c>
    </row>
    <row r="256" spans="1:5" ht="45" customHeight="1" x14ac:dyDescent="0.25">
      <c r="A256" s="543"/>
      <c r="B256" s="378"/>
      <c r="C256" s="379" t="s">
        <v>501</v>
      </c>
      <c r="D256" s="380" t="s">
        <v>502</v>
      </c>
      <c r="E256" s="381" t="s">
        <v>170</v>
      </c>
    </row>
    <row r="257" spans="1:5" ht="45" customHeight="1" x14ac:dyDescent="0.25">
      <c r="A257" s="543"/>
      <c r="B257" s="378"/>
      <c r="C257" s="379" t="s">
        <v>503</v>
      </c>
      <c r="D257" s="380" t="s">
        <v>504</v>
      </c>
      <c r="E257" s="381" t="s">
        <v>170</v>
      </c>
    </row>
    <row r="258" spans="1:5" ht="45" customHeight="1" x14ac:dyDescent="0.25">
      <c r="A258" s="543"/>
      <c r="B258" s="378"/>
      <c r="C258" s="379" t="s">
        <v>505</v>
      </c>
      <c r="D258" s="380" t="s">
        <v>506</v>
      </c>
      <c r="E258" s="381" t="s">
        <v>170</v>
      </c>
    </row>
    <row r="259" spans="1:5" ht="45" customHeight="1" x14ac:dyDescent="0.25">
      <c r="A259" s="544"/>
      <c r="B259" s="378"/>
      <c r="C259" s="379" t="s">
        <v>256</v>
      </c>
      <c r="D259" s="380" t="s">
        <v>257</v>
      </c>
      <c r="E259" s="381"/>
    </row>
    <row r="260" spans="1:5" ht="88.5" customHeight="1" x14ac:dyDescent="0.25">
      <c r="A260" s="567">
        <v>56</v>
      </c>
      <c r="B260" s="374" t="s">
        <v>507</v>
      </c>
      <c r="C260" s="375" t="s">
        <v>508</v>
      </c>
      <c r="D260" s="376" t="s">
        <v>509</v>
      </c>
      <c r="E260" s="377" t="s">
        <v>510</v>
      </c>
    </row>
    <row r="261" spans="1:5" ht="66" customHeight="1" x14ac:dyDescent="0.25">
      <c r="A261" s="543"/>
      <c r="B261" s="378"/>
      <c r="C261" s="379" t="s">
        <v>282</v>
      </c>
      <c r="D261" s="380" t="s">
        <v>283</v>
      </c>
      <c r="E261" s="381" t="s">
        <v>170</v>
      </c>
    </row>
    <row r="262" spans="1:5" ht="57.75" customHeight="1" x14ac:dyDescent="0.25">
      <c r="A262" s="543"/>
      <c r="B262" s="378"/>
      <c r="C262" s="379" t="s">
        <v>284</v>
      </c>
      <c r="D262" s="380" t="s">
        <v>285</v>
      </c>
      <c r="E262" s="381" t="s">
        <v>170</v>
      </c>
    </row>
    <row r="263" spans="1:5" ht="45" customHeight="1" x14ac:dyDescent="0.25">
      <c r="A263" s="543"/>
      <c r="B263" s="378"/>
      <c r="C263" s="379" t="s">
        <v>270</v>
      </c>
      <c r="D263" s="380" t="s">
        <v>271</v>
      </c>
      <c r="E263" s="381" t="s">
        <v>170</v>
      </c>
    </row>
    <row r="264" spans="1:5" ht="45" customHeight="1" x14ac:dyDescent="0.25">
      <c r="A264" s="544"/>
      <c r="B264" s="378"/>
      <c r="C264" s="379" t="s">
        <v>256</v>
      </c>
      <c r="D264" s="380" t="s">
        <v>257</v>
      </c>
      <c r="E264" s="381"/>
    </row>
    <row r="265" spans="1:5" ht="63.75" customHeight="1" x14ac:dyDescent="0.25">
      <c r="A265" s="567">
        <v>57</v>
      </c>
      <c r="B265" s="374" t="s">
        <v>511</v>
      </c>
      <c r="C265" s="375" t="s">
        <v>263</v>
      </c>
      <c r="D265" s="376" t="s">
        <v>512</v>
      </c>
      <c r="E265" s="377" t="s">
        <v>513</v>
      </c>
    </row>
    <row r="266" spans="1:5" ht="71.25" customHeight="1" x14ac:dyDescent="0.25">
      <c r="A266" s="543"/>
      <c r="B266" s="378"/>
      <c r="C266" s="379" t="s">
        <v>275</v>
      </c>
      <c r="D266" s="380" t="s">
        <v>276</v>
      </c>
      <c r="E266" s="381" t="s">
        <v>170</v>
      </c>
    </row>
    <row r="267" spans="1:5" ht="45" customHeight="1" x14ac:dyDescent="0.25">
      <c r="A267" s="543"/>
      <c r="B267" s="378"/>
      <c r="C267" s="379" t="s">
        <v>268</v>
      </c>
      <c r="D267" s="380" t="s">
        <v>269</v>
      </c>
      <c r="E267" s="381" t="s">
        <v>170</v>
      </c>
    </row>
    <row r="268" spans="1:5" ht="45" customHeight="1" x14ac:dyDescent="0.25">
      <c r="A268" s="543"/>
      <c r="B268" s="378"/>
      <c r="C268" s="379" t="s">
        <v>270</v>
      </c>
      <c r="D268" s="380" t="s">
        <v>271</v>
      </c>
      <c r="E268" s="381" t="s">
        <v>170</v>
      </c>
    </row>
    <row r="269" spans="1:5" ht="45" customHeight="1" x14ac:dyDescent="0.25">
      <c r="A269" s="544"/>
      <c r="B269" s="378"/>
      <c r="C269" s="379" t="s">
        <v>256</v>
      </c>
      <c r="D269" s="380" t="s">
        <v>277</v>
      </c>
      <c r="E269" s="381"/>
    </row>
    <row r="270" spans="1:5" ht="45" customHeight="1" x14ac:dyDescent="0.25">
      <c r="A270" s="567">
        <v>58</v>
      </c>
      <c r="B270" s="374" t="s">
        <v>363</v>
      </c>
      <c r="C270" s="375" t="s">
        <v>364</v>
      </c>
      <c r="D270" s="376" t="s">
        <v>365</v>
      </c>
      <c r="E270" s="377" t="s">
        <v>366</v>
      </c>
    </row>
    <row r="271" spans="1:5" ht="63" customHeight="1" x14ac:dyDescent="0.25">
      <c r="A271" s="543"/>
      <c r="B271" s="378"/>
      <c r="C271" s="379" t="s">
        <v>282</v>
      </c>
      <c r="D271" s="380" t="s">
        <v>283</v>
      </c>
      <c r="E271" s="381" t="s">
        <v>170</v>
      </c>
    </row>
    <row r="272" spans="1:5" ht="63.75" customHeight="1" x14ac:dyDescent="0.25">
      <c r="A272" s="543"/>
      <c r="B272" s="378"/>
      <c r="C272" s="379" t="s">
        <v>284</v>
      </c>
      <c r="D272" s="380" t="s">
        <v>285</v>
      </c>
      <c r="E272" s="381" t="s">
        <v>170</v>
      </c>
    </row>
    <row r="273" spans="1:5" ht="45" customHeight="1" x14ac:dyDescent="0.25">
      <c r="A273" s="543"/>
      <c r="B273" s="378"/>
      <c r="C273" s="379" t="s">
        <v>270</v>
      </c>
      <c r="D273" s="380" t="s">
        <v>271</v>
      </c>
      <c r="E273" s="381" t="s">
        <v>170</v>
      </c>
    </row>
    <row r="274" spans="1:5" ht="45" customHeight="1" x14ac:dyDescent="0.25">
      <c r="A274" s="544"/>
      <c r="B274" s="378"/>
      <c r="C274" s="379" t="s">
        <v>256</v>
      </c>
      <c r="D274" s="380" t="s">
        <v>257</v>
      </c>
      <c r="E274" s="381"/>
    </row>
    <row r="275" spans="1:5" ht="67.5" customHeight="1" x14ac:dyDescent="0.25">
      <c r="A275" s="567">
        <v>59</v>
      </c>
      <c r="B275" s="374" t="s">
        <v>514</v>
      </c>
      <c r="C275" s="375" t="s">
        <v>384</v>
      </c>
      <c r="D275" s="376" t="s">
        <v>515</v>
      </c>
      <c r="E275" s="377" t="s">
        <v>516</v>
      </c>
    </row>
    <row r="276" spans="1:5" ht="45" customHeight="1" x14ac:dyDescent="0.25">
      <c r="A276" s="543"/>
      <c r="B276" s="378"/>
      <c r="C276" s="379" t="s">
        <v>270</v>
      </c>
      <c r="D276" s="380" t="s">
        <v>296</v>
      </c>
      <c r="E276" s="381" t="s">
        <v>170</v>
      </c>
    </row>
    <row r="277" spans="1:5" ht="62.25" customHeight="1" x14ac:dyDescent="0.25">
      <c r="A277" s="543"/>
      <c r="B277" s="378"/>
      <c r="C277" s="379" t="s">
        <v>297</v>
      </c>
      <c r="D277" s="380" t="s">
        <v>298</v>
      </c>
      <c r="E277" s="381" t="s">
        <v>170</v>
      </c>
    </row>
    <row r="278" spans="1:5" ht="45" customHeight="1" x14ac:dyDescent="0.25">
      <c r="A278" s="544"/>
      <c r="B278" s="378"/>
      <c r="C278" s="379" t="s">
        <v>256</v>
      </c>
      <c r="D278" s="380" t="s">
        <v>257</v>
      </c>
      <c r="E278" s="381"/>
    </row>
    <row r="279" spans="1:5" ht="61.5" customHeight="1" x14ac:dyDescent="0.25">
      <c r="A279" s="567">
        <v>60</v>
      </c>
      <c r="B279" s="374" t="s">
        <v>517</v>
      </c>
      <c r="C279" s="375" t="s">
        <v>263</v>
      </c>
      <c r="D279" s="376" t="s">
        <v>273</v>
      </c>
      <c r="E279" s="377" t="s">
        <v>274</v>
      </c>
    </row>
    <row r="280" spans="1:5" ht="60" customHeight="1" x14ac:dyDescent="0.25">
      <c r="A280" s="543"/>
      <c r="B280" s="378"/>
      <c r="C280" s="379" t="s">
        <v>275</v>
      </c>
      <c r="D280" s="380" t="s">
        <v>276</v>
      </c>
      <c r="E280" s="381" t="s">
        <v>170</v>
      </c>
    </row>
    <row r="281" spans="1:5" ht="45" customHeight="1" x14ac:dyDescent="0.25">
      <c r="A281" s="543"/>
      <c r="B281" s="378"/>
      <c r="C281" s="379" t="s">
        <v>268</v>
      </c>
      <c r="D281" s="380" t="s">
        <v>269</v>
      </c>
      <c r="E281" s="381" t="s">
        <v>170</v>
      </c>
    </row>
    <row r="282" spans="1:5" ht="45" customHeight="1" x14ac:dyDescent="0.25">
      <c r="A282" s="543"/>
      <c r="B282" s="378"/>
      <c r="C282" s="379" t="s">
        <v>270</v>
      </c>
      <c r="D282" s="380" t="s">
        <v>271</v>
      </c>
      <c r="E282" s="381" t="s">
        <v>170</v>
      </c>
    </row>
    <row r="283" spans="1:5" ht="45" customHeight="1" x14ac:dyDescent="0.25">
      <c r="A283" s="544"/>
      <c r="B283" s="378"/>
      <c r="C283" s="379" t="s">
        <v>256</v>
      </c>
      <c r="D283" s="380" t="s">
        <v>277</v>
      </c>
      <c r="E283" s="381"/>
    </row>
    <row r="284" spans="1:5" ht="45" customHeight="1" x14ac:dyDescent="0.25">
      <c r="A284" s="567">
        <v>61</v>
      </c>
      <c r="B284" s="374" t="s">
        <v>377</v>
      </c>
      <c r="C284" s="375" t="s">
        <v>368</v>
      </c>
      <c r="D284" s="376" t="s">
        <v>455</v>
      </c>
      <c r="E284" s="377" t="s">
        <v>456</v>
      </c>
    </row>
    <row r="285" spans="1:5" ht="45" customHeight="1" x14ac:dyDescent="0.25">
      <c r="A285" s="543"/>
      <c r="B285" s="378"/>
      <c r="C285" s="379" t="s">
        <v>380</v>
      </c>
      <c r="D285" s="380" t="s">
        <v>267</v>
      </c>
      <c r="E285" s="381" t="s">
        <v>170</v>
      </c>
    </row>
    <row r="286" spans="1:5" ht="45" customHeight="1" x14ac:dyDescent="0.25">
      <c r="A286" s="543"/>
      <c r="B286" s="378"/>
      <c r="C286" s="379" t="s">
        <v>372</v>
      </c>
      <c r="D286" s="380" t="s">
        <v>373</v>
      </c>
      <c r="E286" s="381" t="s">
        <v>170</v>
      </c>
    </row>
    <row r="287" spans="1:5" ht="45" customHeight="1" x14ac:dyDescent="0.25">
      <c r="A287" s="543"/>
      <c r="B287" s="378"/>
      <c r="C287" s="379" t="s">
        <v>381</v>
      </c>
      <c r="D287" s="380" t="s">
        <v>457</v>
      </c>
      <c r="E287" s="381" t="s">
        <v>170</v>
      </c>
    </row>
    <row r="288" spans="1:5" ht="45" customHeight="1" x14ac:dyDescent="0.25">
      <c r="A288" s="543"/>
      <c r="B288" s="378"/>
      <c r="C288" s="379" t="s">
        <v>270</v>
      </c>
      <c r="D288" s="380" t="s">
        <v>271</v>
      </c>
      <c r="E288" s="381" t="s">
        <v>170</v>
      </c>
    </row>
    <row r="289" spans="1:5" ht="45" customHeight="1" x14ac:dyDescent="0.25">
      <c r="A289" s="544"/>
      <c r="B289" s="378"/>
      <c r="C289" s="379" t="s">
        <v>256</v>
      </c>
      <c r="D289" s="380" t="s">
        <v>257</v>
      </c>
      <c r="E289" s="381"/>
    </row>
    <row r="290" spans="1:5" ht="45" customHeight="1" x14ac:dyDescent="0.25">
      <c r="A290" s="567">
        <v>62</v>
      </c>
      <c r="B290" s="374" t="s">
        <v>299</v>
      </c>
      <c r="C290" s="375" t="s">
        <v>300</v>
      </c>
      <c r="D290" s="376" t="s">
        <v>301</v>
      </c>
      <c r="E290" s="377" t="s">
        <v>302</v>
      </c>
    </row>
    <row r="291" spans="1:5" ht="65.25" customHeight="1" x14ac:dyDescent="0.25">
      <c r="A291" s="543"/>
      <c r="B291" s="378"/>
      <c r="C291" s="379" t="s">
        <v>282</v>
      </c>
      <c r="D291" s="380" t="s">
        <v>303</v>
      </c>
      <c r="E291" s="381" t="s">
        <v>170</v>
      </c>
    </row>
    <row r="292" spans="1:5" ht="45" customHeight="1" x14ac:dyDescent="0.25">
      <c r="A292" s="543"/>
      <c r="B292" s="378"/>
      <c r="C292" s="379" t="s">
        <v>270</v>
      </c>
      <c r="D292" s="380" t="s">
        <v>271</v>
      </c>
      <c r="E292" s="381" t="s">
        <v>170</v>
      </c>
    </row>
    <row r="293" spans="1:5" ht="45" customHeight="1" x14ac:dyDescent="0.25">
      <c r="A293" s="544"/>
      <c r="B293" s="378"/>
      <c r="C293" s="379" t="s">
        <v>256</v>
      </c>
      <c r="D293" s="380" t="s">
        <v>257</v>
      </c>
      <c r="E293" s="381"/>
    </row>
    <row r="294" spans="1:5" ht="61.5" customHeight="1" x14ac:dyDescent="0.25">
      <c r="A294" s="567">
        <v>63</v>
      </c>
      <c r="B294" s="374" t="s">
        <v>518</v>
      </c>
      <c r="C294" s="375" t="s">
        <v>519</v>
      </c>
      <c r="D294" s="376" t="s">
        <v>520</v>
      </c>
      <c r="E294" s="377" t="s">
        <v>521</v>
      </c>
    </row>
    <row r="295" spans="1:5" ht="58.5" customHeight="1" x14ac:dyDescent="0.25">
      <c r="A295" s="543"/>
      <c r="B295" s="378"/>
      <c r="C295" s="379" t="s">
        <v>308</v>
      </c>
      <c r="D295" s="380" t="s">
        <v>303</v>
      </c>
      <c r="E295" s="381" t="s">
        <v>170</v>
      </c>
    </row>
    <row r="296" spans="1:5" ht="45" customHeight="1" x14ac:dyDescent="0.25">
      <c r="A296" s="543"/>
      <c r="B296" s="378"/>
      <c r="C296" s="379" t="s">
        <v>270</v>
      </c>
      <c r="D296" s="380" t="s">
        <v>271</v>
      </c>
      <c r="E296" s="381" t="s">
        <v>170</v>
      </c>
    </row>
    <row r="297" spans="1:5" ht="45" customHeight="1" x14ac:dyDescent="0.25">
      <c r="A297" s="544"/>
      <c r="B297" s="378"/>
      <c r="C297" s="379" t="s">
        <v>256</v>
      </c>
      <c r="D297" s="380" t="s">
        <v>257</v>
      </c>
      <c r="E297" s="381"/>
    </row>
    <row r="298" spans="1:5" ht="70.5" customHeight="1" x14ac:dyDescent="0.25">
      <c r="A298" s="567">
        <v>64</v>
      </c>
      <c r="B298" s="374" t="s">
        <v>522</v>
      </c>
      <c r="C298" s="375" t="s">
        <v>310</v>
      </c>
      <c r="D298" s="376" t="s">
        <v>523</v>
      </c>
      <c r="E298" s="377" t="s">
        <v>524</v>
      </c>
    </row>
    <row r="299" spans="1:5" ht="45" customHeight="1" x14ac:dyDescent="0.25">
      <c r="A299" s="543"/>
      <c r="B299" s="378"/>
      <c r="C299" s="379" t="s">
        <v>313</v>
      </c>
      <c r="D299" s="380" t="s">
        <v>314</v>
      </c>
      <c r="E299" s="381" t="s">
        <v>170</v>
      </c>
    </row>
    <row r="300" spans="1:5" ht="59.25" customHeight="1" x14ac:dyDescent="0.25">
      <c r="A300" s="543"/>
      <c r="B300" s="378"/>
      <c r="C300" s="379" t="s">
        <v>308</v>
      </c>
      <c r="D300" s="380" t="s">
        <v>303</v>
      </c>
      <c r="E300" s="381" t="s">
        <v>170</v>
      </c>
    </row>
    <row r="301" spans="1:5" ht="45" customHeight="1" x14ac:dyDescent="0.25">
      <c r="A301" s="543"/>
      <c r="B301" s="378"/>
      <c r="C301" s="379" t="s">
        <v>270</v>
      </c>
      <c r="D301" s="380" t="s">
        <v>271</v>
      </c>
      <c r="E301" s="381" t="s">
        <v>170</v>
      </c>
    </row>
    <row r="302" spans="1:5" ht="45" customHeight="1" x14ac:dyDescent="0.25">
      <c r="A302" s="544"/>
      <c r="B302" s="378"/>
      <c r="C302" s="379" t="s">
        <v>256</v>
      </c>
      <c r="D302" s="380" t="s">
        <v>257</v>
      </c>
      <c r="E302" s="381"/>
    </row>
    <row r="303" spans="1:5" ht="69.75" customHeight="1" x14ac:dyDescent="0.25">
      <c r="A303" s="567">
        <v>65</v>
      </c>
      <c r="B303" s="374" t="s">
        <v>425</v>
      </c>
      <c r="C303" s="375" t="s">
        <v>31</v>
      </c>
      <c r="D303" s="376" t="s">
        <v>426</v>
      </c>
      <c r="E303" s="377" t="s">
        <v>427</v>
      </c>
    </row>
    <row r="304" spans="1:5" ht="45" customHeight="1" x14ac:dyDescent="0.25">
      <c r="A304" s="543"/>
      <c r="B304" s="378"/>
      <c r="C304" s="379" t="s">
        <v>325</v>
      </c>
      <c r="D304" s="380" t="s">
        <v>326</v>
      </c>
      <c r="E304" s="381" t="s">
        <v>170</v>
      </c>
    </row>
    <row r="305" spans="1:5" ht="45" customHeight="1" x14ac:dyDescent="0.25">
      <c r="A305" s="543"/>
      <c r="B305" s="378"/>
      <c r="C305" s="379" t="s">
        <v>270</v>
      </c>
      <c r="D305" s="380" t="s">
        <v>327</v>
      </c>
      <c r="E305" s="381" t="s">
        <v>170</v>
      </c>
    </row>
    <row r="306" spans="1:5" ht="45" customHeight="1" x14ac:dyDescent="0.25">
      <c r="A306" s="544"/>
      <c r="B306" s="378"/>
      <c r="C306" s="379" t="s">
        <v>320</v>
      </c>
      <c r="D306" s="380" t="s">
        <v>321</v>
      </c>
      <c r="E306" s="381" t="s">
        <v>170</v>
      </c>
    </row>
    <row r="307" spans="1:5" ht="80.25" customHeight="1" x14ac:dyDescent="0.25">
      <c r="A307" s="567">
        <v>66</v>
      </c>
      <c r="B307" s="374" t="s">
        <v>525</v>
      </c>
      <c r="C307" s="375" t="s">
        <v>316</v>
      </c>
      <c r="D307" s="376" t="s">
        <v>526</v>
      </c>
      <c r="E307" s="377" t="s">
        <v>527</v>
      </c>
    </row>
    <row r="308" spans="1:5" ht="45" customHeight="1" x14ac:dyDescent="0.25">
      <c r="A308" s="543"/>
      <c r="B308" s="378"/>
      <c r="C308" s="379" t="s">
        <v>270</v>
      </c>
      <c r="D308" s="380" t="s">
        <v>319</v>
      </c>
      <c r="E308" s="381" t="s">
        <v>170</v>
      </c>
    </row>
    <row r="309" spans="1:5" ht="45" customHeight="1" x14ac:dyDescent="0.25">
      <c r="A309" s="544"/>
      <c r="B309" s="378"/>
      <c r="C309" s="379" t="s">
        <v>320</v>
      </c>
      <c r="D309" s="380" t="s">
        <v>321</v>
      </c>
      <c r="E309" s="381" t="s">
        <v>170</v>
      </c>
    </row>
    <row r="310" spans="1:5" ht="90" customHeight="1" x14ac:dyDescent="0.25">
      <c r="A310" s="567">
        <v>67</v>
      </c>
      <c r="B310" s="374" t="s">
        <v>339</v>
      </c>
      <c r="C310" s="375" t="s">
        <v>316</v>
      </c>
      <c r="D310" s="376" t="s">
        <v>340</v>
      </c>
      <c r="E310" s="377" t="s">
        <v>341</v>
      </c>
    </row>
    <row r="311" spans="1:5" ht="45" customHeight="1" x14ac:dyDescent="0.25">
      <c r="A311" s="543"/>
      <c r="B311" s="378"/>
      <c r="C311" s="379" t="s">
        <v>270</v>
      </c>
      <c r="D311" s="380" t="s">
        <v>319</v>
      </c>
      <c r="E311" s="381" t="s">
        <v>170</v>
      </c>
    </row>
    <row r="312" spans="1:5" ht="45" customHeight="1" x14ac:dyDescent="0.25">
      <c r="A312" s="544"/>
      <c r="B312" s="378"/>
      <c r="C312" s="379" t="s">
        <v>320</v>
      </c>
      <c r="D312" s="380" t="s">
        <v>321</v>
      </c>
      <c r="E312" s="381" t="s">
        <v>170</v>
      </c>
    </row>
    <row r="313" spans="1:5" ht="84.75" customHeight="1" x14ac:dyDescent="0.25">
      <c r="A313" s="567">
        <v>68</v>
      </c>
      <c r="B313" s="374" t="s">
        <v>478</v>
      </c>
      <c r="C313" s="375" t="s">
        <v>3</v>
      </c>
      <c r="D313" s="376" t="s">
        <v>479</v>
      </c>
      <c r="E313" s="377" t="s">
        <v>480</v>
      </c>
    </row>
    <row r="314" spans="1:5" ht="45" customHeight="1" x14ac:dyDescent="0.25">
      <c r="A314" s="543"/>
      <c r="B314" s="378"/>
      <c r="C314" s="379" t="s">
        <v>270</v>
      </c>
      <c r="D314" s="380" t="s">
        <v>319</v>
      </c>
      <c r="E314" s="381" t="s">
        <v>170</v>
      </c>
    </row>
    <row r="315" spans="1:5" ht="45" customHeight="1" x14ac:dyDescent="0.25">
      <c r="A315" s="544"/>
      <c r="B315" s="378"/>
      <c r="C315" s="379" t="s">
        <v>320</v>
      </c>
      <c r="D315" s="380" t="s">
        <v>321</v>
      </c>
      <c r="E315" s="381" t="s">
        <v>170</v>
      </c>
    </row>
    <row r="316" spans="1:5" ht="45" customHeight="1" x14ac:dyDescent="0.25">
      <c r="A316" s="567">
        <v>69</v>
      </c>
      <c r="B316" s="374" t="s">
        <v>528</v>
      </c>
      <c r="C316" s="375" t="s">
        <v>263</v>
      </c>
      <c r="D316" s="376" t="s">
        <v>529</v>
      </c>
      <c r="E316" s="377" t="s">
        <v>530</v>
      </c>
    </row>
    <row r="317" spans="1:5" ht="45" customHeight="1" x14ac:dyDescent="0.25">
      <c r="A317" s="543"/>
      <c r="B317" s="378"/>
      <c r="C317" s="379" t="s">
        <v>266</v>
      </c>
      <c r="D317" s="380" t="s">
        <v>267</v>
      </c>
      <c r="E317" s="381" t="s">
        <v>170</v>
      </c>
    </row>
    <row r="318" spans="1:5" ht="45" customHeight="1" x14ac:dyDescent="0.25">
      <c r="A318" s="543"/>
      <c r="B318" s="378"/>
      <c r="C318" s="379" t="s">
        <v>268</v>
      </c>
      <c r="D318" s="380" t="s">
        <v>269</v>
      </c>
      <c r="E318" s="381" t="s">
        <v>170</v>
      </c>
    </row>
    <row r="319" spans="1:5" ht="45" customHeight="1" x14ac:dyDescent="0.25">
      <c r="A319" s="543"/>
      <c r="B319" s="378"/>
      <c r="C319" s="379" t="s">
        <v>270</v>
      </c>
      <c r="D319" s="380" t="s">
        <v>271</v>
      </c>
      <c r="E319" s="381" t="s">
        <v>170</v>
      </c>
    </row>
    <row r="320" spans="1:5" ht="45" customHeight="1" x14ac:dyDescent="0.25">
      <c r="A320" s="544"/>
      <c r="B320" s="378"/>
      <c r="C320" s="379" t="s">
        <v>256</v>
      </c>
      <c r="D320" s="380" t="s">
        <v>257</v>
      </c>
      <c r="E320" s="381"/>
    </row>
    <row r="321" spans="1:5" ht="45" customHeight="1" x14ac:dyDescent="0.25">
      <c r="A321" s="138"/>
      <c r="B321" s="565" t="s">
        <v>531</v>
      </c>
      <c r="C321" s="566"/>
      <c r="D321" s="566"/>
      <c r="E321" s="139">
        <v>6697782.4500000002</v>
      </c>
    </row>
    <row r="322" spans="1:5" ht="45" customHeight="1" x14ac:dyDescent="0.25">
      <c r="A322" s="568" t="s">
        <v>532</v>
      </c>
      <c r="B322" s="546"/>
      <c r="C322" s="546"/>
      <c r="D322" s="546"/>
      <c r="E322" s="546"/>
    </row>
    <row r="323" spans="1:5" ht="64.5" customHeight="1" x14ac:dyDescent="0.25">
      <c r="A323" s="567">
        <v>70</v>
      </c>
      <c r="B323" s="374" t="s">
        <v>533</v>
      </c>
      <c r="C323" s="375" t="s">
        <v>348</v>
      </c>
      <c r="D323" s="376" t="s">
        <v>534</v>
      </c>
      <c r="E323" s="377" t="s">
        <v>535</v>
      </c>
    </row>
    <row r="324" spans="1:5" ht="45" customHeight="1" x14ac:dyDescent="0.25">
      <c r="A324" s="543"/>
      <c r="B324" s="378"/>
      <c r="C324" s="379" t="s">
        <v>254</v>
      </c>
      <c r="D324" s="380" t="s">
        <v>255</v>
      </c>
      <c r="E324" s="381" t="s">
        <v>170</v>
      </c>
    </row>
    <row r="325" spans="1:5" ht="45" customHeight="1" x14ac:dyDescent="0.25">
      <c r="A325" s="544"/>
      <c r="B325" s="378"/>
      <c r="C325" s="379" t="s">
        <v>256</v>
      </c>
      <c r="D325" s="380" t="s">
        <v>257</v>
      </c>
      <c r="E325" s="381"/>
    </row>
    <row r="326" spans="1:5" ht="45" customHeight="1" x14ac:dyDescent="0.25">
      <c r="A326" s="567">
        <v>71</v>
      </c>
      <c r="B326" s="374" t="s">
        <v>536</v>
      </c>
      <c r="C326" s="375" t="s">
        <v>537</v>
      </c>
      <c r="D326" s="376" t="s">
        <v>538</v>
      </c>
      <c r="E326" s="377" t="s">
        <v>539</v>
      </c>
    </row>
    <row r="327" spans="1:5" ht="45" customHeight="1" x14ac:dyDescent="0.25">
      <c r="A327" s="543"/>
      <c r="B327" s="378"/>
      <c r="C327" s="379" t="s">
        <v>540</v>
      </c>
      <c r="D327" s="380" t="s">
        <v>541</v>
      </c>
      <c r="E327" s="381" t="s">
        <v>170</v>
      </c>
    </row>
    <row r="328" spans="1:5" ht="45" customHeight="1" x14ac:dyDescent="0.25">
      <c r="A328" s="543"/>
      <c r="B328" s="378"/>
      <c r="C328" s="379" t="s">
        <v>270</v>
      </c>
      <c r="D328" s="380" t="s">
        <v>271</v>
      </c>
      <c r="E328" s="381" t="s">
        <v>170</v>
      </c>
    </row>
    <row r="329" spans="1:5" ht="45" customHeight="1" x14ac:dyDescent="0.25">
      <c r="A329" s="544"/>
      <c r="B329" s="378"/>
      <c r="C329" s="379" t="s">
        <v>256</v>
      </c>
      <c r="D329" s="380" t="s">
        <v>257</v>
      </c>
      <c r="E329" s="381"/>
    </row>
    <row r="330" spans="1:5" ht="67.5" customHeight="1" x14ac:dyDescent="0.25">
      <c r="A330" s="567">
        <v>72</v>
      </c>
      <c r="B330" s="374" t="s">
        <v>542</v>
      </c>
      <c r="C330" s="375" t="s">
        <v>543</v>
      </c>
      <c r="D330" s="376" t="s">
        <v>544</v>
      </c>
      <c r="E330" s="377" t="s">
        <v>545</v>
      </c>
    </row>
    <row r="331" spans="1:5" ht="45" customHeight="1" x14ac:dyDescent="0.25">
      <c r="A331" s="543"/>
      <c r="B331" s="378"/>
      <c r="C331" s="379" t="s">
        <v>540</v>
      </c>
      <c r="D331" s="380" t="s">
        <v>541</v>
      </c>
      <c r="E331" s="381" t="s">
        <v>170</v>
      </c>
    </row>
    <row r="332" spans="1:5" ht="45" customHeight="1" x14ac:dyDescent="0.25">
      <c r="A332" s="543"/>
      <c r="B332" s="378"/>
      <c r="C332" s="379" t="s">
        <v>270</v>
      </c>
      <c r="D332" s="380" t="s">
        <v>271</v>
      </c>
      <c r="E332" s="381" t="s">
        <v>170</v>
      </c>
    </row>
    <row r="333" spans="1:5" ht="45" customHeight="1" x14ac:dyDescent="0.25">
      <c r="A333" s="544"/>
      <c r="B333" s="378"/>
      <c r="C333" s="379" t="s">
        <v>256</v>
      </c>
      <c r="D333" s="380" t="s">
        <v>257</v>
      </c>
      <c r="E333" s="381"/>
    </row>
    <row r="334" spans="1:5" ht="45" customHeight="1" x14ac:dyDescent="0.25">
      <c r="A334" s="567">
        <v>73</v>
      </c>
      <c r="B334" s="374" t="s">
        <v>546</v>
      </c>
      <c r="C334" s="375" t="s">
        <v>547</v>
      </c>
      <c r="D334" s="376" t="s">
        <v>548</v>
      </c>
      <c r="E334" s="377" t="s">
        <v>549</v>
      </c>
    </row>
    <row r="335" spans="1:5" ht="45" customHeight="1" x14ac:dyDescent="0.25">
      <c r="A335" s="543"/>
      <c r="B335" s="378"/>
      <c r="C335" s="379" t="s">
        <v>540</v>
      </c>
      <c r="D335" s="380" t="s">
        <v>541</v>
      </c>
      <c r="E335" s="381" t="s">
        <v>170</v>
      </c>
    </row>
    <row r="336" spans="1:5" ht="45" customHeight="1" x14ac:dyDescent="0.25">
      <c r="A336" s="543"/>
      <c r="B336" s="378"/>
      <c r="C336" s="379" t="s">
        <v>270</v>
      </c>
      <c r="D336" s="380" t="s">
        <v>271</v>
      </c>
      <c r="E336" s="381" t="s">
        <v>170</v>
      </c>
    </row>
    <row r="337" spans="1:5" ht="45" customHeight="1" x14ac:dyDescent="0.25">
      <c r="A337" s="544"/>
      <c r="B337" s="378"/>
      <c r="C337" s="379" t="s">
        <v>256</v>
      </c>
      <c r="D337" s="380" t="s">
        <v>257</v>
      </c>
      <c r="E337" s="381"/>
    </row>
    <row r="338" spans="1:5" ht="45" customHeight="1" x14ac:dyDescent="0.25">
      <c r="A338" s="567">
        <v>74</v>
      </c>
      <c r="B338" s="374" t="s">
        <v>550</v>
      </c>
      <c r="C338" s="375" t="s">
        <v>400</v>
      </c>
      <c r="D338" s="376" t="s">
        <v>551</v>
      </c>
      <c r="E338" s="377" t="s">
        <v>552</v>
      </c>
    </row>
    <row r="339" spans="1:5" ht="45" customHeight="1" x14ac:dyDescent="0.25">
      <c r="A339" s="543"/>
      <c r="B339" s="378"/>
      <c r="C339" s="379" t="s">
        <v>396</v>
      </c>
      <c r="D339" s="380" t="s">
        <v>553</v>
      </c>
      <c r="E339" s="381" t="s">
        <v>170</v>
      </c>
    </row>
    <row r="340" spans="1:5" ht="73.5" customHeight="1" x14ac:dyDescent="0.25">
      <c r="A340" s="543"/>
      <c r="B340" s="378"/>
      <c r="C340" s="379" t="s">
        <v>404</v>
      </c>
      <c r="D340" s="380" t="s">
        <v>405</v>
      </c>
      <c r="E340" s="381" t="s">
        <v>170</v>
      </c>
    </row>
    <row r="341" spans="1:5" ht="45" customHeight="1" x14ac:dyDescent="0.25">
      <c r="A341" s="543"/>
      <c r="B341" s="378"/>
      <c r="C341" s="379" t="s">
        <v>270</v>
      </c>
      <c r="D341" s="380" t="s">
        <v>271</v>
      </c>
      <c r="E341" s="381" t="s">
        <v>170</v>
      </c>
    </row>
    <row r="342" spans="1:5" ht="45" customHeight="1" x14ac:dyDescent="0.25">
      <c r="A342" s="544"/>
      <c r="B342" s="378"/>
      <c r="C342" s="379" t="s">
        <v>256</v>
      </c>
      <c r="D342" s="380" t="s">
        <v>406</v>
      </c>
      <c r="E342" s="381"/>
    </row>
    <row r="343" spans="1:5" ht="45" customHeight="1" x14ac:dyDescent="0.25">
      <c r="A343" s="567">
        <v>75</v>
      </c>
      <c r="B343" s="374" t="s">
        <v>554</v>
      </c>
      <c r="C343" s="375" t="s">
        <v>555</v>
      </c>
      <c r="D343" s="376" t="s">
        <v>556</v>
      </c>
      <c r="E343" s="377" t="s">
        <v>557</v>
      </c>
    </row>
    <row r="344" spans="1:5" ht="67.5" customHeight="1" x14ac:dyDescent="0.25">
      <c r="A344" s="543"/>
      <c r="B344" s="378"/>
      <c r="C344" s="379" t="s">
        <v>282</v>
      </c>
      <c r="D344" s="380" t="s">
        <v>283</v>
      </c>
      <c r="E344" s="381" t="s">
        <v>170</v>
      </c>
    </row>
    <row r="345" spans="1:5" ht="45" customHeight="1" x14ac:dyDescent="0.25">
      <c r="A345" s="543"/>
      <c r="B345" s="378"/>
      <c r="C345" s="379" t="s">
        <v>270</v>
      </c>
      <c r="D345" s="380" t="s">
        <v>271</v>
      </c>
      <c r="E345" s="381" t="s">
        <v>170</v>
      </c>
    </row>
    <row r="346" spans="1:5" ht="45" customHeight="1" x14ac:dyDescent="0.25">
      <c r="A346" s="544"/>
      <c r="B346" s="378"/>
      <c r="C346" s="379" t="s">
        <v>256</v>
      </c>
      <c r="D346" s="380" t="s">
        <v>257</v>
      </c>
      <c r="E346" s="381"/>
    </row>
    <row r="347" spans="1:5" ht="72" customHeight="1" x14ac:dyDescent="0.25">
      <c r="A347" s="567">
        <v>76</v>
      </c>
      <c r="B347" s="374" t="s">
        <v>558</v>
      </c>
      <c r="C347" s="375" t="s">
        <v>263</v>
      </c>
      <c r="D347" s="376" t="s">
        <v>559</v>
      </c>
      <c r="E347" s="377" t="s">
        <v>560</v>
      </c>
    </row>
    <row r="348" spans="1:5" ht="61.5" customHeight="1" x14ac:dyDescent="0.25">
      <c r="A348" s="543"/>
      <c r="B348" s="378"/>
      <c r="C348" s="379" t="s">
        <v>275</v>
      </c>
      <c r="D348" s="380" t="s">
        <v>276</v>
      </c>
      <c r="E348" s="381" t="s">
        <v>170</v>
      </c>
    </row>
    <row r="349" spans="1:5" ht="45" customHeight="1" x14ac:dyDescent="0.25">
      <c r="A349" s="543"/>
      <c r="B349" s="378"/>
      <c r="C349" s="379" t="s">
        <v>268</v>
      </c>
      <c r="D349" s="380" t="s">
        <v>269</v>
      </c>
      <c r="E349" s="381" t="s">
        <v>170</v>
      </c>
    </row>
    <row r="350" spans="1:5" ht="45" customHeight="1" x14ac:dyDescent="0.25">
      <c r="A350" s="543"/>
      <c r="B350" s="378"/>
      <c r="C350" s="379" t="s">
        <v>270</v>
      </c>
      <c r="D350" s="380" t="s">
        <v>271</v>
      </c>
      <c r="E350" s="381" t="s">
        <v>170</v>
      </c>
    </row>
    <row r="351" spans="1:5" ht="45" customHeight="1" x14ac:dyDescent="0.25">
      <c r="A351" s="544"/>
      <c r="B351" s="378"/>
      <c r="C351" s="379" t="s">
        <v>256</v>
      </c>
      <c r="D351" s="380" t="s">
        <v>277</v>
      </c>
      <c r="E351" s="381"/>
    </row>
    <row r="352" spans="1:5" ht="69" customHeight="1" x14ac:dyDescent="0.25">
      <c r="A352" s="373">
        <v>77</v>
      </c>
      <c r="B352" s="374" t="s">
        <v>461</v>
      </c>
      <c r="C352" s="375" t="s">
        <v>259</v>
      </c>
      <c r="D352" s="376" t="s">
        <v>462</v>
      </c>
      <c r="E352" s="377" t="s">
        <v>463</v>
      </c>
    </row>
    <row r="353" spans="1:5" ht="45" customHeight="1" x14ac:dyDescent="0.25">
      <c r="A353" s="567">
        <v>78</v>
      </c>
      <c r="B353" s="374" t="s">
        <v>561</v>
      </c>
      <c r="C353" s="375" t="s">
        <v>408</v>
      </c>
      <c r="D353" s="376" t="s">
        <v>562</v>
      </c>
      <c r="E353" s="377" t="s">
        <v>563</v>
      </c>
    </row>
    <row r="354" spans="1:5" ht="45" customHeight="1" x14ac:dyDescent="0.25">
      <c r="A354" s="543"/>
      <c r="B354" s="378"/>
      <c r="C354" s="379" t="s">
        <v>564</v>
      </c>
      <c r="D354" s="380" t="s">
        <v>565</v>
      </c>
      <c r="E354" s="381" t="s">
        <v>170</v>
      </c>
    </row>
    <row r="355" spans="1:5" ht="45" customHeight="1" x14ac:dyDescent="0.25">
      <c r="A355" s="543"/>
      <c r="B355" s="378"/>
      <c r="C355" s="379" t="s">
        <v>397</v>
      </c>
      <c r="D355" s="380" t="s">
        <v>398</v>
      </c>
      <c r="E355" s="381" t="s">
        <v>170</v>
      </c>
    </row>
    <row r="356" spans="1:5" ht="45" customHeight="1" x14ac:dyDescent="0.25">
      <c r="A356" s="544"/>
      <c r="B356" s="378"/>
      <c r="C356" s="379" t="s">
        <v>411</v>
      </c>
      <c r="D356" s="380" t="s">
        <v>412</v>
      </c>
      <c r="E356" s="381" t="s">
        <v>170</v>
      </c>
    </row>
    <row r="357" spans="1:5" ht="45" customHeight="1" x14ac:dyDescent="0.25">
      <c r="A357" s="567">
        <v>79</v>
      </c>
      <c r="B357" s="374" t="s">
        <v>566</v>
      </c>
      <c r="C357" s="375" t="s">
        <v>567</v>
      </c>
      <c r="D357" s="376" t="s">
        <v>568</v>
      </c>
      <c r="E357" s="377" t="s">
        <v>569</v>
      </c>
    </row>
    <row r="358" spans="1:5" ht="45" customHeight="1" x14ac:dyDescent="0.25">
      <c r="A358" s="543"/>
      <c r="B358" s="378"/>
      <c r="C358" s="379" t="s">
        <v>570</v>
      </c>
      <c r="D358" s="380" t="s">
        <v>571</v>
      </c>
      <c r="E358" s="381" t="s">
        <v>170</v>
      </c>
    </row>
    <row r="359" spans="1:5" ht="45" customHeight="1" x14ac:dyDescent="0.25">
      <c r="A359" s="543"/>
      <c r="B359" s="378"/>
      <c r="C359" s="379" t="s">
        <v>268</v>
      </c>
      <c r="D359" s="380" t="s">
        <v>572</v>
      </c>
      <c r="E359" s="381" t="s">
        <v>170</v>
      </c>
    </row>
    <row r="360" spans="1:5" ht="45" customHeight="1" x14ac:dyDescent="0.25">
      <c r="A360" s="543"/>
      <c r="B360" s="378"/>
      <c r="C360" s="379" t="s">
        <v>270</v>
      </c>
      <c r="D360" s="380" t="s">
        <v>271</v>
      </c>
      <c r="E360" s="381" t="s">
        <v>170</v>
      </c>
    </row>
    <row r="361" spans="1:5" ht="45" customHeight="1" x14ac:dyDescent="0.25">
      <c r="A361" s="544"/>
      <c r="B361" s="378"/>
      <c r="C361" s="379" t="s">
        <v>256</v>
      </c>
      <c r="D361" s="380" t="s">
        <v>257</v>
      </c>
      <c r="E361" s="381"/>
    </row>
    <row r="362" spans="1:5" ht="45" customHeight="1" x14ac:dyDescent="0.25">
      <c r="A362" s="567">
        <v>80</v>
      </c>
      <c r="B362" s="374" t="s">
        <v>377</v>
      </c>
      <c r="C362" s="375" t="s">
        <v>368</v>
      </c>
      <c r="D362" s="376" t="s">
        <v>378</v>
      </c>
      <c r="E362" s="377" t="s">
        <v>379</v>
      </c>
    </row>
    <row r="363" spans="1:5" ht="45" customHeight="1" x14ac:dyDescent="0.25">
      <c r="A363" s="543"/>
      <c r="B363" s="378"/>
      <c r="C363" s="379" t="s">
        <v>380</v>
      </c>
      <c r="D363" s="380" t="s">
        <v>267</v>
      </c>
      <c r="E363" s="381" t="s">
        <v>170</v>
      </c>
    </row>
    <row r="364" spans="1:5" ht="45" customHeight="1" x14ac:dyDescent="0.25">
      <c r="A364" s="543"/>
      <c r="B364" s="378"/>
      <c r="C364" s="379" t="s">
        <v>372</v>
      </c>
      <c r="D364" s="380" t="s">
        <v>373</v>
      </c>
      <c r="E364" s="381" t="s">
        <v>170</v>
      </c>
    </row>
    <row r="365" spans="1:5" ht="45" customHeight="1" x14ac:dyDescent="0.25">
      <c r="A365" s="543"/>
      <c r="B365" s="378"/>
      <c r="C365" s="379" t="s">
        <v>381</v>
      </c>
      <c r="D365" s="380" t="s">
        <v>382</v>
      </c>
      <c r="E365" s="381" t="s">
        <v>170</v>
      </c>
    </row>
    <row r="366" spans="1:5" ht="45" customHeight="1" x14ac:dyDescent="0.25">
      <c r="A366" s="543"/>
      <c r="B366" s="378"/>
      <c r="C366" s="379" t="s">
        <v>270</v>
      </c>
      <c r="D366" s="380" t="s">
        <v>271</v>
      </c>
      <c r="E366" s="381" t="s">
        <v>170</v>
      </c>
    </row>
    <row r="367" spans="1:5" ht="45" customHeight="1" x14ac:dyDescent="0.25">
      <c r="A367" s="544"/>
      <c r="B367" s="378"/>
      <c r="C367" s="379" t="s">
        <v>256</v>
      </c>
      <c r="D367" s="380" t="s">
        <v>257</v>
      </c>
      <c r="E367" s="381"/>
    </row>
    <row r="368" spans="1:5" ht="45" customHeight="1" x14ac:dyDescent="0.25">
      <c r="A368" s="567">
        <v>81</v>
      </c>
      <c r="B368" s="374" t="s">
        <v>390</v>
      </c>
      <c r="C368" s="375" t="s">
        <v>391</v>
      </c>
      <c r="D368" s="376" t="s">
        <v>573</v>
      </c>
      <c r="E368" s="377" t="s">
        <v>574</v>
      </c>
    </row>
    <row r="369" spans="1:5" ht="45" customHeight="1" x14ac:dyDescent="0.25">
      <c r="A369" s="543"/>
      <c r="B369" s="378"/>
      <c r="C369" s="379" t="s">
        <v>394</v>
      </c>
      <c r="D369" s="380" t="s">
        <v>395</v>
      </c>
      <c r="E369" s="381" t="s">
        <v>170</v>
      </c>
    </row>
    <row r="370" spans="1:5" ht="45" customHeight="1" x14ac:dyDescent="0.25">
      <c r="A370" s="543"/>
      <c r="B370" s="378"/>
      <c r="C370" s="379" t="s">
        <v>396</v>
      </c>
      <c r="D370" s="380" t="s">
        <v>375</v>
      </c>
      <c r="E370" s="381" t="s">
        <v>170</v>
      </c>
    </row>
    <row r="371" spans="1:5" ht="45" customHeight="1" x14ac:dyDescent="0.25">
      <c r="A371" s="543"/>
      <c r="B371" s="378"/>
      <c r="C371" s="379" t="s">
        <v>397</v>
      </c>
      <c r="D371" s="380" t="s">
        <v>398</v>
      </c>
      <c r="E371" s="381" t="s">
        <v>170</v>
      </c>
    </row>
    <row r="372" spans="1:5" ht="45" customHeight="1" x14ac:dyDescent="0.25">
      <c r="A372" s="543"/>
      <c r="B372" s="378"/>
      <c r="C372" s="379" t="s">
        <v>270</v>
      </c>
      <c r="D372" s="380" t="s">
        <v>271</v>
      </c>
      <c r="E372" s="381" t="s">
        <v>170</v>
      </c>
    </row>
    <row r="373" spans="1:5" ht="45" customHeight="1" x14ac:dyDescent="0.25">
      <c r="A373" s="544"/>
      <c r="B373" s="378"/>
      <c r="C373" s="379" t="s">
        <v>256</v>
      </c>
      <c r="D373" s="380" t="s">
        <v>257</v>
      </c>
      <c r="E373" s="381"/>
    </row>
    <row r="374" spans="1:5" ht="45" customHeight="1" x14ac:dyDescent="0.25">
      <c r="A374" s="567">
        <v>82</v>
      </c>
      <c r="B374" s="374" t="s">
        <v>575</v>
      </c>
      <c r="C374" s="375" t="s">
        <v>576</v>
      </c>
      <c r="D374" s="376" t="s">
        <v>577</v>
      </c>
      <c r="E374" s="377" t="s">
        <v>578</v>
      </c>
    </row>
    <row r="375" spans="1:5" ht="68.25" customHeight="1" x14ac:dyDescent="0.25">
      <c r="A375" s="543"/>
      <c r="B375" s="378"/>
      <c r="C375" s="379" t="s">
        <v>282</v>
      </c>
      <c r="D375" s="380" t="s">
        <v>303</v>
      </c>
      <c r="E375" s="381" t="s">
        <v>170</v>
      </c>
    </row>
    <row r="376" spans="1:5" ht="45" customHeight="1" x14ac:dyDescent="0.25">
      <c r="A376" s="543"/>
      <c r="B376" s="378"/>
      <c r="C376" s="379" t="s">
        <v>270</v>
      </c>
      <c r="D376" s="380" t="s">
        <v>271</v>
      </c>
      <c r="E376" s="381" t="s">
        <v>170</v>
      </c>
    </row>
    <row r="377" spans="1:5" ht="45" customHeight="1" x14ac:dyDescent="0.25">
      <c r="A377" s="544"/>
      <c r="B377" s="378"/>
      <c r="C377" s="379" t="s">
        <v>256</v>
      </c>
      <c r="D377" s="380" t="s">
        <v>257</v>
      </c>
      <c r="E377" s="381"/>
    </row>
    <row r="378" spans="1:5" ht="78.75" customHeight="1" x14ac:dyDescent="0.25">
      <c r="A378" s="567">
        <v>83</v>
      </c>
      <c r="B378" s="374" t="s">
        <v>579</v>
      </c>
      <c r="C378" s="375" t="s">
        <v>580</v>
      </c>
      <c r="D378" s="376" t="s">
        <v>581</v>
      </c>
      <c r="E378" s="377" t="s">
        <v>582</v>
      </c>
    </row>
    <row r="379" spans="1:5" ht="60" customHeight="1" x14ac:dyDescent="0.25">
      <c r="A379" s="543"/>
      <c r="B379" s="378"/>
      <c r="C379" s="379" t="s">
        <v>308</v>
      </c>
      <c r="D379" s="380" t="s">
        <v>303</v>
      </c>
      <c r="E379" s="381" t="s">
        <v>170</v>
      </c>
    </row>
    <row r="380" spans="1:5" ht="45" customHeight="1" x14ac:dyDescent="0.25">
      <c r="A380" s="543"/>
      <c r="B380" s="378"/>
      <c r="C380" s="379" t="s">
        <v>270</v>
      </c>
      <c r="D380" s="380" t="s">
        <v>271</v>
      </c>
      <c r="E380" s="381" t="s">
        <v>170</v>
      </c>
    </row>
    <row r="381" spans="1:5" ht="45" customHeight="1" x14ac:dyDescent="0.25">
      <c r="A381" s="544"/>
      <c r="B381" s="378"/>
      <c r="C381" s="379" t="s">
        <v>256</v>
      </c>
      <c r="D381" s="380" t="s">
        <v>257</v>
      </c>
      <c r="E381" s="381"/>
    </row>
    <row r="382" spans="1:5" ht="64.5" customHeight="1" x14ac:dyDescent="0.25">
      <c r="A382" s="567">
        <v>84</v>
      </c>
      <c r="B382" s="374" t="s">
        <v>583</v>
      </c>
      <c r="C382" s="375" t="s">
        <v>310</v>
      </c>
      <c r="D382" s="376" t="s">
        <v>584</v>
      </c>
      <c r="E382" s="377" t="s">
        <v>585</v>
      </c>
    </row>
    <row r="383" spans="1:5" ht="45" customHeight="1" x14ac:dyDescent="0.25">
      <c r="A383" s="543"/>
      <c r="B383" s="378"/>
      <c r="C383" s="379" t="s">
        <v>313</v>
      </c>
      <c r="D383" s="380" t="s">
        <v>314</v>
      </c>
      <c r="E383" s="381" t="s">
        <v>170</v>
      </c>
    </row>
    <row r="384" spans="1:5" ht="63" customHeight="1" x14ac:dyDescent="0.25">
      <c r="A384" s="543"/>
      <c r="B384" s="378"/>
      <c r="C384" s="379" t="s">
        <v>308</v>
      </c>
      <c r="D384" s="380" t="s">
        <v>303</v>
      </c>
      <c r="E384" s="381" t="s">
        <v>170</v>
      </c>
    </row>
    <row r="385" spans="1:5" ht="45" customHeight="1" x14ac:dyDescent="0.25">
      <c r="A385" s="543"/>
      <c r="B385" s="378"/>
      <c r="C385" s="379" t="s">
        <v>270</v>
      </c>
      <c r="D385" s="380" t="s">
        <v>271</v>
      </c>
      <c r="E385" s="381" t="s">
        <v>170</v>
      </c>
    </row>
    <row r="386" spans="1:5" ht="45" customHeight="1" x14ac:dyDescent="0.25">
      <c r="A386" s="544"/>
      <c r="B386" s="378"/>
      <c r="C386" s="379" t="s">
        <v>256</v>
      </c>
      <c r="D386" s="380" t="s">
        <v>257</v>
      </c>
      <c r="E386" s="381"/>
    </row>
    <row r="387" spans="1:5" ht="66.75" customHeight="1" x14ac:dyDescent="0.25">
      <c r="A387" s="567">
        <v>85</v>
      </c>
      <c r="B387" s="374" t="s">
        <v>586</v>
      </c>
      <c r="C387" s="375" t="s">
        <v>310</v>
      </c>
      <c r="D387" s="376" t="s">
        <v>587</v>
      </c>
      <c r="E387" s="377" t="s">
        <v>588</v>
      </c>
    </row>
    <row r="388" spans="1:5" ht="65.25" customHeight="1" x14ac:dyDescent="0.25">
      <c r="A388" s="543"/>
      <c r="B388" s="378"/>
      <c r="C388" s="379" t="s">
        <v>308</v>
      </c>
      <c r="D388" s="380" t="s">
        <v>303</v>
      </c>
      <c r="E388" s="381" t="s">
        <v>170</v>
      </c>
    </row>
    <row r="389" spans="1:5" ht="45" customHeight="1" x14ac:dyDescent="0.25">
      <c r="A389" s="543"/>
      <c r="B389" s="378"/>
      <c r="C389" s="379" t="s">
        <v>270</v>
      </c>
      <c r="D389" s="380" t="s">
        <v>271</v>
      </c>
      <c r="E389" s="381" t="s">
        <v>170</v>
      </c>
    </row>
    <row r="390" spans="1:5" ht="45" customHeight="1" x14ac:dyDescent="0.25">
      <c r="A390" s="544"/>
      <c r="B390" s="378"/>
      <c r="C390" s="379" t="s">
        <v>256</v>
      </c>
      <c r="D390" s="380" t="s">
        <v>257</v>
      </c>
      <c r="E390" s="381"/>
    </row>
    <row r="391" spans="1:5" ht="66" customHeight="1" x14ac:dyDescent="0.25">
      <c r="A391" s="567">
        <v>86</v>
      </c>
      <c r="B391" s="374" t="s">
        <v>589</v>
      </c>
      <c r="C391" s="375" t="s">
        <v>310</v>
      </c>
      <c r="D391" s="376" t="s">
        <v>587</v>
      </c>
      <c r="E391" s="377" t="s">
        <v>588</v>
      </c>
    </row>
    <row r="392" spans="1:5" ht="63" customHeight="1" x14ac:dyDescent="0.25">
      <c r="A392" s="543"/>
      <c r="B392" s="378"/>
      <c r="C392" s="379" t="s">
        <v>308</v>
      </c>
      <c r="D392" s="380" t="s">
        <v>303</v>
      </c>
      <c r="E392" s="381" t="s">
        <v>170</v>
      </c>
    </row>
    <row r="393" spans="1:5" ht="45" customHeight="1" x14ac:dyDescent="0.25">
      <c r="A393" s="543"/>
      <c r="B393" s="378"/>
      <c r="C393" s="379" t="s">
        <v>270</v>
      </c>
      <c r="D393" s="380" t="s">
        <v>271</v>
      </c>
      <c r="E393" s="381" t="s">
        <v>170</v>
      </c>
    </row>
    <row r="394" spans="1:5" ht="45" customHeight="1" x14ac:dyDescent="0.25">
      <c r="A394" s="544"/>
      <c r="B394" s="378"/>
      <c r="C394" s="379" t="s">
        <v>256</v>
      </c>
      <c r="D394" s="380" t="s">
        <v>257</v>
      </c>
      <c r="E394" s="381"/>
    </row>
    <row r="395" spans="1:5" ht="71.25" customHeight="1" x14ac:dyDescent="0.25">
      <c r="A395" s="567">
        <v>87</v>
      </c>
      <c r="B395" s="374" t="s">
        <v>425</v>
      </c>
      <c r="C395" s="375" t="s">
        <v>31</v>
      </c>
      <c r="D395" s="376" t="s">
        <v>426</v>
      </c>
      <c r="E395" s="377" t="s">
        <v>427</v>
      </c>
    </row>
    <row r="396" spans="1:5" ht="45" customHeight="1" x14ac:dyDescent="0.25">
      <c r="A396" s="543"/>
      <c r="B396" s="378"/>
      <c r="C396" s="379" t="s">
        <v>325</v>
      </c>
      <c r="D396" s="380" t="s">
        <v>326</v>
      </c>
      <c r="E396" s="381" t="s">
        <v>170</v>
      </c>
    </row>
    <row r="397" spans="1:5" ht="45" customHeight="1" x14ac:dyDescent="0.25">
      <c r="A397" s="543"/>
      <c r="B397" s="378"/>
      <c r="C397" s="379" t="s">
        <v>270</v>
      </c>
      <c r="D397" s="380" t="s">
        <v>327</v>
      </c>
      <c r="E397" s="381" t="s">
        <v>170</v>
      </c>
    </row>
    <row r="398" spans="1:5" ht="45" customHeight="1" x14ac:dyDescent="0.25">
      <c r="A398" s="544"/>
      <c r="B398" s="378"/>
      <c r="C398" s="379" t="s">
        <v>320</v>
      </c>
      <c r="D398" s="380" t="s">
        <v>321</v>
      </c>
      <c r="E398" s="381" t="s">
        <v>170</v>
      </c>
    </row>
    <row r="399" spans="1:5" ht="92.25" customHeight="1" x14ac:dyDescent="0.25">
      <c r="A399" s="567">
        <v>88</v>
      </c>
      <c r="B399" s="374" t="s">
        <v>590</v>
      </c>
      <c r="C399" s="375" t="s">
        <v>316</v>
      </c>
      <c r="D399" s="376" t="s">
        <v>591</v>
      </c>
      <c r="E399" s="377" t="s">
        <v>592</v>
      </c>
    </row>
    <row r="400" spans="1:5" ht="45" customHeight="1" x14ac:dyDescent="0.25">
      <c r="A400" s="543"/>
      <c r="B400" s="378"/>
      <c r="C400" s="379" t="s">
        <v>270</v>
      </c>
      <c r="D400" s="380" t="s">
        <v>319</v>
      </c>
      <c r="E400" s="381" t="s">
        <v>170</v>
      </c>
    </row>
    <row r="401" spans="1:5" ht="45" customHeight="1" x14ac:dyDescent="0.25">
      <c r="A401" s="544"/>
      <c r="B401" s="378"/>
      <c r="C401" s="379" t="s">
        <v>320</v>
      </c>
      <c r="D401" s="380" t="s">
        <v>321</v>
      </c>
      <c r="E401" s="381" t="s">
        <v>170</v>
      </c>
    </row>
    <row r="402" spans="1:5" ht="78.75" customHeight="1" x14ac:dyDescent="0.25">
      <c r="A402" s="567">
        <v>89</v>
      </c>
      <c r="B402" s="374" t="s">
        <v>593</v>
      </c>
      <c r="C402" s="375" t="s">
        <v>432</v>
      </c>
      <c r="D402" s="376" t="s">
        <v>594</v>
      </c>
      <c r="E402" s="377" t="s">
        <v>595</v>
      </c>
    </row>
    <row r="403" spans="1:5" ht="45" customHeight="1" x14ac:dyDescent="0.25">
      <c r="A403" s="543"/>
      <c r="B403" s="378"/>
      <c r="C403" s="379" t="s">
        <v>270</v>
      </c>
      <c r="D403" s="380" t="s">
        <v>319</v>
      </c>
      <c r="E403" s="381" t="s">
        <v>170</v>
      </c>
    </row>
    <row r="404" spans="1:5" ht="45" customHeight="1" x14ac:dyDescent="0.25">
      <c r="A404" s="544"/>
      <c r="B404" s="378"/>
      <c r="C404" s="379" t="s">
        <v>320</v>
      </c>
      <c r="D404" s="380" t="s">
        <v>321</v>
      </c>
      <c r="E404" s="381" t="s">
        <v>170</v>
      </c>
    </row>
    <row r="405" spans="1:5" ht="45" customHeight="1" x14ac:dyDescent="0.25">
      <c r="A405" s="138"/>
      <c r="B405" s="565" t="s">
        <v>596</v>
      </c>
      <c r="C405" s="566"/>
      <c r="D405" s="566"/>
      <c r="E405" s="139">
        <v>8409696.5</v>
      </c>
    </row>
    <row r="406" spans="1:5" ht="45" customHeight="1" x14ac:dyDescent="0.25">
      <c r="A406" s="568" t="s">
        <v>597</v>
      </c>
      <c r="B406" s="546"/>
      <c r="C406" s="546"/>
      <c r="D406" s="546"/>
      <c r="E406" s="546"/>
    </row>
    <row r="407" spans="1:5" ht="65.25" customHeight="1" x14ac:dyDescent="0.25">
      <c r="A407" s="567">
        <v>90</v>
      </c>
      <c r="B407" s="374" t="s">
        <v>598</v>
      </c>
      <c r="C407" s="375" t="s">
        <v>249</v>
      </c>
      <c r="D407" s="376" t="s">
        <v>599</v>
      </c>
      <c r="E407" s="377" t="s">
        <v>600</v>
      </c>
    </row>
    <row r="408" spans="1:5" ht="45" customHeight="1" x14ac:dyDescent="0.25">
      <c r="A408" s="543"/>
      <c r="B408" s="378"/>
      <c r="C408" s="379" t="s">
        <v>601</v>
      </c>
      <c r="D408" s="380" t="s">
        <v>602</v>
      </c>
      <c r="E408" s="381" t="s">
        <v>170</v>
      </c>
    </row>
    <row r="409" spans="1:5" ht="45" customHeight="1" x14ac:dyDescent="0.25">
      <c r="A409" s="543"/>
      <c r="B409" s="378"/>
      <c r="C409" s="379" t="s">
        <v>254</v>
      </c>
      <c r="D409" s="380" t="s">
        <v>255</v>
      </c>
      <c r="E409" s="381" t="s">
        <v>170</v>
      </c>
    </row>
    <row r="410" spans="1:5" ht="45" customHeight="1" x14ac:dyDescent="0.25">
      <c r="A410" s="544"/>
      <c r="B410" s="378"/>
      <c r="C410" s="379" t="s">
        <v>256</v>
      </c>
      <c r="D410" s="380" t="s">
        <v>257</v>
      </c>
      <c r="E410" s="381"/>
    </row>
    <row r="411" spans="1:5" ht="45" customHeight="1" x14ac:dyDescent="0.25">
      <c r="A411" s="567">
        <v>91</v>
      </c>
      <c r="B411" s="374" t="s">
        <v>603</v>
      </c>
      <c r="C411" s="375" t="s">
        <v>604</v>
      </c>
      <c r="D411" s="376" t="s">
        <v>605</v>
      </c>
      <c r="E411" s="377" t="s">
        <v>606</v>
      </c>
    </row>
    <row r="412" spans="1:5" ht="45" customHeight="1" x14ac:dyDescent="0.25">
      <c r="A412" s="543"/>
      <c r="B412" s="378"/>
      <c r="C412" s="379" t="s">
        <v>607</v>
      </c>
      <c r="D412" s="380" t="s">
        <v>608</v>
      </c>
      <c r="E412" s="381" t="s">
        <v>170</v>
      </c>
    </row>
    <row r="413" spans="1:5" ht="45" customHeight="1" x14ac:dyDescent="0.25">
      <c r="A413" s="543"/>
      <c r="B413" s="378"/>
      <c r="C413" s="379" t="s">
        <v>355</v>
      </c>
      <c r="D413" s="380" t="s">
        <v>356</v>
      </c>
      <c r="E413" s="381" t="s">
        <v>170</v>
      </c>
    </row>
    <row r="414" spans="1:5" ht="45" customHeight="1" x14ac:dyDescent="0.25">
      <c r="A414" s="543"/>
      <c r="B414" s="378"/>
      <c r="C414" s="379" t="s">
        <v>270</v>
      </c>
      <c r="D414" s="380" t="s">
        <v>271</v>
      </c>
      <c r="E414" s="381" t="s">
        <v>170</v>
      </c>
    </row>
    <row r="415" spans="1:5" ht="45" customHeight="1" x14ac:dyDescent="0.25">
      <c r="A415" s="544"/>
      <c r="B415" s="378"/>
      <c r="C415" s="379" t="s">
        <v>256</v>
      </c>
      <c r="D415" s="380" t="s">
        <v>257</v>
      </c>
      <c r="E415" s="381"/>
    </row>
    <row r="416" spans="1:5" ht="45" customHeight="1" x14ac:dyDescent="0.25">
      <c r="A416" s="567">
        <v>92</v>
      </c>
      <c r="B416" s="374" t="s">
        <v>399</v>
      </c>
      <c r="C416" s="375" t="s">
        <v>400</v>
      </c>
      <c r="D416" s="376" t="s">
        <v>401</v>
      </c>
      <c r="E416" s="377" t="s">
        <v>402</v>
      </c>
    </row>
    <row r="417" spans="1:5" ht="45" customHeight="1" x14ac:dyDescent="0.25">
      <c r="A417" s="543"/>
      <c r="B417" s="378"/>
      <c r="C417" s="379" t="s">
        <v>396</v>
      </c>
      <c r="D417" s="380" t="s">
        <v>403</v>
      </c>
      <c r="E417" s="381" t="s">
        <v>170</v>
      </c>
    </row>
    <row r="418" spans="1:5" ht="62.25" customHeight="1" x14ac:dyDescent="0.25">
      <c r="A418" s="543"/>
      <c r="B418" s="378"/>
      <c r="C418" s="379" t="s">
        <v>1303</v>
      </c>
      <c r="D418" s="380" t="s">
        <v>405</v>
      </c>
      <c r="E418" s="381" t="s">
        <v>170</v>
      </c>
    </row>
    <row r="419" spans="1:5" ht="45" customHeight="1" x14ac:dyDescent="0.25">
      <c r="A419" s="543"/>
      <c r="B419" s="378"/>
      <c r="C419" s="379" t="s">
        <v>270</v>
      </c>
      <c r="D419" s="380" t="s">
        <v>271</v>
      </c>
      <c r="E419" s="381" t="s">
        <v>170</v>
      </c>
    </row>
    <row r="420" spans="1:5" ht="45" customHeight="1" x14ac:dyDescent="0.25">
      <c r="A420" s="544"/>
      <c r="B420" s="378"/>
      <c r="C420" s="379" t="s">
        <v>256</v>
      </c>
      <c r="D420" s="380" t="s">
        <v>406</v>
      </c>
      <c r="E420" s="381"/>
    </row>
    <row r="421" spans="1:5" ht="62.25" customHeight="1" x14ac:dyDescent="0.25">
      <c r="A421" s="567">
        <v>93</v>
      </c>
      <c r="B421" s="374" t="s">
        <v>609</v>
      </c>
      <c r="C421" s="375" t="s">
        <v>263</v>
      </c>
      <c r="D421" s="376" t="s">
        <v>610</v>
      </c>
      <c r="E421" s="377" t="s">
        <v>611</v>
      </c>
    </row>
    <row r="422" spans="1:5" ht="71.25" customHeight="1" x14ac:dyDescent="0.25">
      <c r="A422" s="543"/>
      <c r="B422" s="378"/>
      <c r="C422" s="379" t="s">
        <v>275</v>
      </c>
      <c r="D422" s="380" t="s">
        <v>276</v>
      </c>
      <c r="E422" s="381" t="s">
        <v>170</v>
      </c>
    </row>
    <row r="423" spans="1:5" ht="45" customHeight="1" x14ac:dyDescent="0.25">
      <c r="A423" s="543"/>
      <c r="B423" s="378"/>
      <c r="C423" s="379" t="s">
        <v>268</v>
      </c>
      <c r="D423" s="380" t="s">
        <v>269</v>
      </c>
      <c r="E423" s="381" t="s">
        <v>170</v>
      </c>
    </row>
    <row r="424" spans="1:5" ht="45" customHeight="1" x14ac:dyDescent="0.25">
      <c r="A424" s="543"/>
      <c r="B424" s="378"/>
      <c r="C424" s="379" t="s">
        <v>270</v>
      </c>
      <c r="D424" s="380" t="s">
        <v>271</v>
      </c>
      <c r="E424" s="381" t="s">
        <v>170</v>
      </c>
    </row>
    <row r="425" spans="1:5" ht="45" customHeight="1" x14ac:dyDescent="0.25">
      <c r="A425" s="544"/>
      <c r="B425" s="378"/>
      <c r="C425" s="379" t="s">
        <v>256</v>
      </c>
      <c r="D425" s="380" t="s">
        <v>277</v>
      </c>
      <c r="E425" s="381"/>
    </row>
    <row r="426" spans="1:5" ht="95.25" customHeight="1" x14ac:dyDescent="0.25">
      <c r="A426" s="567">
        <v>94</v>
      </c>
      <c r="B426" s="374" t="s">
        <v>612</v>
      </c>
      <c r="C426" s="375" t="s">
        <v>613</v>
      </c>
      <c r="D426" s="376" t="s">
        <v>614</v>
      </c>
      <c r="E426" s="377" t="s">
        <v>615</v>
      </c>
    </row>
    <row r="427" spans="1:5" ht="63" customHeight="1" x14ac:dyDescent="0.25">
      <c r="A427" s="543"/>
      <c r="B427" s="378"/>
      <c r="C427" s="379" t="s">
        <v>282</v>
      </c>
      <c r="D427" s="380" t="s">
        <v>283</v>
      </c>
      <c r="E427" s="381" t="s">
        <v>170</v>
      </c>
    </row>
    <row r="428" spans="1:5" ht="60" customHeight="1" x14ac:dyDescent="0.25">
      <c r="A428" s="543"/>
      <c r="B428" s="378"/>
      <c r="C428" s="379" t="s">
        <v>284</v>
      </c>
      <c r="D428" s="380" t="s">
        <v>285</v>
      </c>
      <c r="E428" s="381" t="s">
        <v>170</v>
      </c>
    </row>
    <row r="429" spans="1:5" ht="45" customHeight="1" x14ac:dyDescent="0.25">
      <c r="A429" s="543"/>
      <c r="B429" s="378"/>
      <c r="C429" s="379" t="s">
        <v>270</v>
      </c>
      <c r="D429" s="380" t="s">
        <v>271</v>
      </c>
      <c r="E429" s="381" t="s">
        <v>170</v>
      </c>
    </row>
    <row r="430" spans="1:5" ht="45" customHeight="1" x14ac:dyDescent="0.25">
      <c r="A430" s="544"/>
      <c r="B430" s="378"/>
      <c r="C430" s="379" t="s">
        <v>256</v>
      </c>
      <c r="D430" s="380" t="s">
        <v>257</v>
      </c>
      <c r="E430" s="381"/>
    </row>
    <row r="431" spans="1:5" ht="72.75" customHeight="1" x14ac:dyDescent="0.25">
      <c r="A431" s="567">
        <v>95</v>
      </c>
      <c r="B431" s="374" t="s">
        <v>616</v>
      </c>
      <c r="C431" s="375" t="s">
        <v>555</v>
      </c>
      <c r="D431" s="376" t="s">
        <v>556</v>
      </c>
      <c r="E431" s="377" t="s">
        <v>557</v>
      </c>
    </row>
    <row r="432" spans="1:5" ht="64.5" customHeight="1" x14ac:dyDescent="0.25">
      <c r="A432" s="543"/>
      <c r="B432" s="378"/>
      <c r="C432" s="379" t="s">
        <v>282</v>
      </c>
      <c r="D432" s="380" t="s">
        <v>283</v>
      </c>
      <c r="E432" s="381" t="s">
        <v>170</v>
      </c>
    </row>
    <row r="433" spans="1:5" ht="45" customHeight="1" x14ac:dyDescent="0.25">
      <c r="A433" s="543"/>
      <c r="B433" s="378"/>
      <c r="C433" s="379" t="s">
        <v>270</v>
      </c>
      <c r="D433" s="380" t="s">
        <v>271</v>
      </c>
      <c r="E433" s="381" t="s">
        <v>170</v>
      </c>
    </row>
    <row r="434" spans="1:5" ht="45" customHeight="1" x14ac:dyDescent="0.25">
      <c r="A434" s="544"/>
      <c r="B434" s="378"/>
      <c r="C434" s="379" t="s">
        <v>256</v>
      </c>
      <c r="D434" s="380" t="s">
        <v>257</v>
      </c>
      <c r="E434" s="381"/>
    </row>
    <row r="435" spans="1:5" ht="86.25" customHeight="1" x14ac:dyDescent="0.25">
      <c r="A435" s="567">
        <v>96</v>
      </c>
      <c r="B435" s="374" t="s">
        <v>617</v>
      </c>
      <c r="C435" s="375" t="s">
        <v>263</v>
      </c>
      <c r="D435" s="376" t="s">
        <v>273</v>
      </c>
      <c r="E435" s="377" t="s">
        <v>274</v>
      </c>
    </row>
    <row r="436" spans="1:5" ht="69.75" customHeight="1" x14ac:dyDescent="0.25">
      <c r="A436" s="543"/>
      <c r="B436" s="378"/>
      <c r="C436" s="379" t="s">
        <v>275</v>
      </c>
      <c r="D436" s="380" t="s">
        <v>276</v>
      </c>
      <c r="E436" s="381" t="s">
        <v>170</v>
      </c>
    </row>
    <row r="437" spans="1:5" ht="45" customHeight="1" x14ac:dyDescent="0.25">
      <c r="A437" s="543"/>
      <c r="B437" s="378"/>
      <c r="C437" s="379" t="s">
        <v>268</v>
      </c>
      <c r="D437" s="380" t="s">
        <v>269</v>
      </c>
      <c r="E437" s="381" t="s">
        <v>170</v>
      </c>
    </row>
    <row r="438" spans="1:5" ht="45" customHeight="1" x14ac:dyDescent="0.25">
      <c r="A438" s="543"/>
      <c r="B438" s="378"/>
      <c r="C438" s="379" t="s">
        <v>270</v>
      </c>
      <c r="D438" s="380" t="s">
        <v>271</v>
      </c>
      <c r="E438" s="381" t="s">
        <v>170</v>
      </c>
    </row>
    <row r="439" spans="1:5" ht="45" customHeight="1" x14ac:dyDescent="0.25">
      <c r="A439" s="544"/>
      <c r="B439" s="378"/>
      <c r="C439" s="379" t="s">
        <v>256</v>
      </c>
      <c r="D439" s="380" t="s">
        <v>277</v>
      </c>
      <c r="E439" s="381"/>
    </row>
    <row r="440" spans="1:5" ht="45" customHeight="1" x14ac:dyDescent="0.25">
      <c r="A440" s="567">
        <v>97</v>
      </c>
      <c r="B440" s="374" t="s">
        <v>363</v>
      </c>
      <c r="C440" s="375" t="s">
        <v>364</v>
      </c>
      <c r="D440" s="376" t="s">
        <v>365</v>
      </c>
      <c r="E440" s="377" t="s">
        <v>366</v>
      </c>
    </row>
    <row r="441" spans="1:5" ht="66.75" customHeight="1" x14ac:dyDescent="0.25">
      <c r="A441" s="543"/>
      <c r="B441" s="378"/>
      <c r="C441" s="379" t="s">
        <v>282</v>
      </c>
      <c r="D441" s="380" t="s">
        <v>283</v>
      </c>
      <c r="E441" s="381" t="s">
        <v>170</v>
      </c>
    </row>
    <row r="442" spans="1:5" ht="63.75" customHeight="1" x14ac:dyDescent="0.25">
      <c r="A442" s="543"/>
      <c r="B442" s="378"/>
      <c r="C442" s="379" t="s">
        <v>284</v>
      </c>
      <c r="D442" s="380" t="s">
        <v>285</v>
      </c>
      <c r="E442" s="381" t="s">
        <v>170</v>
      </c>
    </row>
    <row r="443" spans="1:5" ht="45" customHeight="1" x14ac:dyDescent="0.25">
      <c r="A443" s="543"/>
      <c r="B443" s="378"/>
      <c r="C443" s="379" t="s">
        <v>270</v>
      </c>
      <c r="D443" s="380" t="s">
        <v>271</v>
      </c>
      <c r="E443" s="381" t="s">
        <v>170</v>
      </c>
    </row>
    <row r="444" spans="1:5" ht="45" customHeight="1" x14ac:dyDescent="0.25">
      <c r="A444" s="544"/>
      <c r="B444" s="378"/>
      <c r="C444" s="379" t="s">
        <v>256</v>
      </c>
      <c r="D444" s="380" t="s">
        <v>257</v>
      </c>
      <c r="E444" s="381"/>
    </row>
    <row r="445" spans="1:5" ht="75" customHeight="1" x14ac:dyDescent="0.25">
      <c r="A445" s="373">
        <v>98</v>
      </c>
      <c r="B445" s="374" t="s">
        <v>461</v>
      </c>
      <c r="C445" s="375" t="s">
        <v>259</v>
      </c>
      <c r="D445" s="376" t="s">
        <v>462</v>
      </c>
      <c r="E445" s="377" t="s">
        <v>463</v>
      </c>
    </row>
    <row r="446" spans="1:5" ht="45" customHeight="1" x14ac:dyDescent="0.25">
      <c r="A446" s="567">
        <v>99</v>
      </c>
      <c r="B446" s="374" t="s">
        <v>566</v>
      </c>
      <c r="C446" s="375" t="s">
        <v>567</v>
      </c>
      <c r="D446" s="376" t="s">
        <v>568</v>
      </c>
      <c r="E446" s="377" t="s">
        <v>569</v>
      </c>
    </row>
    <row r="447" spans="1:5" ht="45" customHeight="1" x14ac:dyDescent="0.25">
      <c r="A447" s="543"/>
      <c r="B447" s="378"/>
      <c r="C447" s="379" t="s">
        <v>570</v>
      </c>
      <c r="D447" s="380" t="s">
        <v>571</v>
      </c>
      <c r="E447" s="381" t="s">
        <v>170</v>
      </c>
    </row>
    <row r="448" spans="1:5" ht="45" customHeight="1" x14ac:dyDescent="0.25">
      <c r="A448" s="543"/>
      <c r="B448" s="378"/>
      <c r="C448" s="379" t="s">
        <v>268</v>
      </c>
      <c r="D448" s="380" t="s">
        <v>572</v>
      </c>
      <c r="E448" s="381" t="s">
        <v>170</v>
      </c>
    </row>
    <row r="449" spans="1:5" ht="45" customHeight="1" x14ac:dyDescent="0.25">
      <c r="A449" s="543"/>
      <c r="B449" s="378"/>
      <c r="C449" s="379" t="s">
        <v>270</v>
      </c>
      <c r="D449" s="380" t="s">
        <v>271</v>
      </c>
      <c r="E449" s="381" t="s">
        <v>170</v>
      </c>
    </row>
    <row r="450" spans="1:5" ht="45" customHeight="1" x14ac:dyDescent="0.25">
      <c r="A450" s="544"/>
      <c r="B450" s="378"/>
      <c r="C450" s="379" t="s">
        <v>256</v>
      </c>
      <c r="D450" s="380" t="s">
        <v>257</v>
      </c>
      <c r="E450" s="381"/>
    </row>
    <row r="451" spans="1:5" ht="45" customHeight="1" x14ac:dyDescent="0.25">
      <c r="A451" s="567">
        <v>100</v>
      </c>
      <c r="B451" s="374" t="s">
        <v>377</v>
      </c>
      <c r="C451" s="375" t="s">
        <v>368</v>
      </c>
      <c r="D451" s="376" t="s">
        <v>618</v>
      </c>
      <c r="E451" s="377" t="s">
        <v>619</v>
      </c>
    </row>
    <row r="452" spans="1:5" ht="45" customHeight="1" x14ac:dyDescent="0.25">
      <c r="A452" s="543"/>
      <c r="B452" s="378"/>
      <c r="C452" s="379" t="s">
        <v>380</v>
      </c>
      <c r="D452" s="380" t="s">
        <v>267</v>
      </c>
      <c r="E452" s="381" t="s">
        <v>170</v>
      </c>
    </row>
    <row r="453" spans="1:5" ht="45" customHeight="1" x14ac:dyDescent="0.25">
      <c r="A453" s="543"/>
      <c r="B453" s="378"/>
      <c r="C453" s="379" t="s">
        <v>372</v>
      </c>
      <c r="D453" s="380" t="s">
        <v>373</v>
      </c>
      <c r="E453" s="381" t="s">
        <v>170</v>
      </c>
    </row>
    <row r="454" spans="1:5" ht="45" customHeight="1" x14ac:dyDescent="0.25">
      <c r="A454" s="543"/>
      <c r="B454" s="378"/>
      <c r="C454" s="379" t="s">
        <v>381</v>
      </c>
      <c r="D454" s="380" t="s">
        <v>375</v>
      </c>
      <c r="E454" s="381" t="s">
        <v>170</v>
      </c>
    </row>
    <row r="455" spans="1:5" ht="45" customHeight="1" x14ac:dyDescent="0.25">
      <c r="A455" s="543"/>
      <c r="B455" s="378"/>
      <c r="C455" s="379" t="s">
        <v>270</v>
      </c>
      <c r="D455" s="380" t="s">
        <v>271</v>
      </c>
      <c r="E455" s="381" t="s">
        <v>170</v>
      </c>
    </row>
    <row r="456" spans="1:5" ht="45" customHeight="1" x14ac:dyDescent="0.25">
      <c r="A456" s="544"/>
      <c r="B456" s="378"/>
      <c r="C456" s="379" t="s">
        <v>256</v>
      </c>
      <c r="D456" s="380" t="s">
        <v>257</v>
      </c>
      <c r="E456" s="381"/>
    </row>
    <row r="457" spans="1:5" ht="75" customHeight="1" x14ac:dyDescent="0.25">
      <c r="A457" s="567">
        <v>101</v>
      </c>
      <c r="B457" s="374" t="s">
        <v>620</v>
      </c>
      <c r="C457" s="375" t="s">
        <v>293</v>
      </c>
      <c r="D457" s="376" t="s">
        <v>621</v>
      </c>
      <c r="E457" s="377" t="s">
        <v>622</v>
      </c>
    </row>
    <row r="458" spans="1:5" ht="45" customHeight="1" x14ac:dyDescent="0.25">
      <c r="A458" s="543"/>
      <c r="B458" s="378"/>
      <c r="C458" s="379" t="s">
        <v>270</v>
      </c>
      <c r="D458" s="380" t="s">
        <v>296</v>
      </c>
      <c r="E458" s="381" t="s">
        <v>170</v>
      </c>
    </row>
    <row r="459" spans="1:5" ht="63.75" customHeight="1" x14ac:dyDescent="0.25">
      <c r="A459" s="543"/>
      <c r="B459" s="378"/>
      <c r="C459" s="379" t="s">
        <v>297</v>
      </c>
      <c r="D459" s="380" t="s">
        <v>298</v>
      </c>
      <c r="E459" s="381" t="s">
        <v>170</v>
      </c>
    </row>
    <row r="460" spans="1:5" ht="45" customHeight="1" x14ac:dyDescent="0.25">
      <c r="A460" s="544"/>
      <c r="B460" s="378"/>
      <c r="C460" s="379" t="s">
        <v>256</v>
      </c>
      <c r="D460" s="380" t="s">
        <v>257</v>
      </c>
      <c r="E460" s="381"/>
    </row>
    <row r="461" spans="1:5" ht="45" customHeight="1" x14ac:dyDescent="0.25">
      <c r="A461" s="567">
        <v>102</v>
      </c>
      <c r="B461" s="374" t="s">
        <v>299</v>
      </c>
      <c r="C461" s="375" t="s">
        <v>300</v>
      </c>
      <c r="D461" s="376" t="s">
        <v>301</v>
      </c>
      <c r="E461" s="377" t="s">
        <v>302</v>
      </c>
    </row>
    <row r="462" spans="1:5" ht="72.75" customHeight="1" x14ac:dyDescent="0.25">
      <c r="A462" s="543"/>
      <c r="B462" s="378"/>
      <c r="C462" s="379" t="s">
        <v>282</v>
      </c>
      <c r="D462" s="380" t="s">
        <v>303</v>
      </c>
      <c r="E462" s="381" t="s">
        <v>170</v>
      </c>
    </row>
    <row r="463" spans="1:5" ht="45" customHeight="1" x14ac:dyDescent="0.25">
      <c r="A463" s="543"/>
      <c r="B463" s="378"/>
      <c r="C463" s="379" t="s">
        <v>270</v>
      </c>
      <c r="D463" s="380" t="s">
        <v>271</v>
      </c>
      <c r="E463" s="381" t="s">
        <v>170</v>
      </c>
    </row>
    <row r="464" spans="1:5" ht="45" customHeight="1" x14ac:dyDescent="0.25">
      <c r="A464" s="544"/>
      <c r="B464" s="378"/>
      <c r="C464" s="379" t="s">
        <v>256</v>
      </c>
      <c r="D464" s="380" t="s">
        <v>257</v>
      </c>
      <c r="E464" s="381"/>
    </row>
    <row r="465" spans="1:5" ht="70.5" customHeight="1" x14ac:dyDescent="0.25">
      <c r="A465" s="567">
        <v>103</v>
      </c>
      <c r="B465" s="374" t="s">
        <v>623</v>
      </c>
      <c r="C465" s="375" t="s">
        <v>624</v>
      </c>
      <c r="D465" s="376" t="s">
        <v>625</v>
      </c>
      <c r="E465" s="377" t="s">
        <v>626</v>
      </c>
    </row>
    <row r="466" spans="1:5" ht="61.5" customHeight="1" x14ac:dyDescent="0.25">
      <c r="A466" s="543"/>
      <c r="B466" s="378"/>
      <c r="C466" s="379" t="s">
        <v>308</v>
      </c>
      <c r="D466" s="380" t="s">
        <v>303</v>
      </c>
      <c r="E466" s="381" t="s">
        <v>170</v>
      </c>
    </row>
    <row r="467" spans="1:5" ht="45" customHeight="1" x14ac:dyDescent="0.25">
      <c r="A467" s="543"/>
      <c r="B467" s="378"/>
      <c r="C467" s="379" t="s">
        <v>270</v>
      </c>
      <c r="D467" s="380" t="s">
        <v>271</v>
      </c>
      <c r="E467" s="381" t="s">
        <v>170</v>
      </c>
    </row>
    <row r="468" spans="1:5" ht="45" customHeight="1" x14ac:dyDescent="0.25">
      <c r="A468" s="544"/>
      <c r="B468" s="378"/>
      <c r="C468" s="379" t="s">
        <v>256</v>
      </c>
      <c r="D468" s="380" t="s">
        <v>257</v>
      </c>
      <c r="E468" s="381"/>
    </row>
    <row r="469" spans="1:5" ht="66.75" customHeight="1" x14ac:dyDescent="0.25">
      <c r="A469" s="567">
        <v>104</v>
      </c>
      <c r="B469" s="374" t="s">
        <v>627</v>
      </c>
      <c r="C469" s="375" t="s">
        <v>628</v>
      </c>
      <c r="D469" s="376" t="s">
        <v>629</v>
      </c>
      <c r="E469" s="377" t="s">
        <v>630</v>
      </c>
    </row>
    <row r="470" spans="1:5" ht="45" customHeight="1" x14ac:dyDescent="0.25">
      <c r="A470" s="543"/>
      <c r="B470" s="378"/>
      <c r="C470" s="379" t="s">
        <v>313</v>
      </c>
      <c r="D470" s="380" t="s">
        <v>314</v>
      </c>
      <c r="E470" s="381" t="s">
        <v>170</v>
      </c>
    </row>
    <row r="471" spans="1:5" ht="63.75" customHeight="1" x14ac:dyDescent="0.25">
      <c r="A471" s="543"/>
      <c r="B471" s="378"/>
      <c r="C471" s="379" t="s">
        <v>308</v>
      </c>
      <c r="D471" s="380" t="s">
        <v>303</v>
      </c>
      <c r="E471" s="381" t="s">
        <v>170</v>
      </c>
    </row>
    <row r="472" spans="1:5" ht="45" customHeight="1" x14ac:dyDescent="0.25">
      <c r="A472" s="543"/>
      <c r="B472" s="378"/>
      <c r="C472" s="379" t="s">
        <v>270</v>
      </c>
      <c r="D472" s="380" t="s">
        <v>271</v>
      </c>
      <c r="E472" s="381" t="s">
        <v>170</v>
      </c>
    </row>
    <row r="473" spans="1:5" ht="45" customHeight="1" x14ac:dyDescent="0.25">
      <c r="A473" s="544"/>
      <c r="B473" s="378"/>
      <c r="C473" s="379" t="s">
        <v>256</v>
      </c>
      <c r="D473" s="380" t="s">
        <v>257</v>
      </c>
      <c r="E473" s="381"/>
    </row>
    <row r="474" spans="1:5" ht="69.75" customHeight="1" x14ac:dyDescent="0.25">
      <c r="A474" s="567">
        <v>105</v>
      </c>
      <c r="B474" s="374" t="s">
        <v>631</v>
      </c>
      <c r="C474" s="375" t="s">
        <v>31</v>
      </c>
      <c r="D474" s="376" t="s">
        <v>632</v>
      </c>
      <c r="E474" s="377" t="s">
        <v>633</v>
      </c>
    </row>
    <row r="475" spans="1:5" ht="45" customHeight="1" x14ac:dyDescent="0.25">
      <c r="A475" s="543"/>
      <c r="B475" s="378"/>
      <c r="C475" s="379" t="s">
        <v>325</v>
      </c>
      <c r="D475" s="380" t="s">
        <v>326</v>
      </c>
      <c r="E475" s="381" t="s">
        <v>170</v>
      </c>
    </row>
    <row r="476" spans="1:5" ht="45" customHeight="1" x14ac:dyDescent="0.25">
      <c r="A476" s="543"/>
      <c r="B476" s="378"/>
      <c r="C476" s="379" t="s">
        <v>270</v>
      </c>
      <c r="D476" s="380" t="s">
        <v>327</v>
      </c>
      <c r="E476" s="381" t="s">
        <v>170</v>
      </c>
    </row>
    <row r="477" spans="1:5" ht="45" customHeight="1" x14ac:dyDescent="0.25">
      <c r="A477" s="544"/>
      <c r="B477" s="378"/>
      <c r="C477" s="379" t="s">
        <v>320</v>
      </c>
      <c r="D477" s="380" t="s">
        <v>321</v>
      </c>
      <c r="E477" s="381" t="s">
        <v>170</v>
      </c>
    </row>
    <row r="478" spans="1:5" ht="87" customHeight="1" x14ac:dyDescent="0.25">
      <c r="A478" s="567">
        <v>106</v>
      </c>
      <c r="B478" s="374" t="s">
        <v>525</v>
      </c>
      <c r="C478" s="375" t="s">
        <v>316</v>
      </c>
      <c r="D478" s="376" t="s">
        <v>526</v>
      </c>
      <c r="E478" s="377" t="s">
        <v>527</v>
      </c>
    </row>
    <row r="479" spans="1:5" ht="45" customHeight="1" x14ac:dyDescent="0.25">
      <c r="A479" s="543"/>
      <c r="B479" s="378"/>
      <c r="C479" s="379" t="s">
        <v>270</v>
      </c>
      <c r="D479" s="380" t="s">
        <v>319</v>
      </c>
      <c r="E479" s="381" t="s">
        <v>170</v>
      </c>
    </row>
    <row r="480" spans="1:5" ht="45" customHeight="1" x14ac:dyDescent="0.25">
      <c r="A480" s="544"/>
      <c r="B480" s="378"/>
      <c r="C480" s="379" t="s">
        <v>320</v>
      </c>
      <c r="D480" s="380" t="s">
        <v>321</v>
      </c>
      <c r="E480" s="381" t="s">
        <v>170</v>
      </c>
    </row>
    <row r="481" spans="1:5" ht="94.5" customHeight="1" x14ac:dyDescent="0.25">
      <c r="A481" s="567">
        <v>107</v>
      </c>
      <c r="B481" s="374" t="s">
        <v>339</v>
      </c>
      <c r="C481" s="375" t="s">
        <v>316</v>
      </c>
      <c r="D481" s="376" t="s">
        <v>340</v>
      </c>
      <c r="E481" s="377" t="s">
        <v>341</v>
      </c>
    </row>
    <row r="482" spans="1:5" ht="45" customHeight="1" x14ac:dyDescent="0.25">
      <c r="A482" s="543"/>
      <c r="B482" s="378"/>
      <c r="C482" s="379" t="s">
        <v>270</v>
      </c>
      <c r="D482" s="380" t="s">
        <v>319</v>
      </c>
      <c r="E482" s="381" t="s">
        <v>170</v>
      </c>
    </row>
    <row r="483" spans="1:5" ht="45" customHeight="1" x14ac:dyDescent="0.25">
      <c r="A483" s="544"/>
      <c r="B483" s="378"/>
      <c r="C483" s="379" t="s">
        <v>320</v>
      </c>
      <c r="D483" s="380" t="s">
        <v>321</v>
      </c>
      <c r="E483" s="381" t="s">
        <v>170</v>
      </c>
    </row>
    <row r="484" spans="1:5" ht="71.25" customHeight="1" x14ac:dyDescent="0.25">
      <c r="A484" s="567">
        <v>108</v>
      </c>
      <c r="B484" s="374" t="s">
        <v>634</v>
      </c>
      <c r="C484" s="375" t="s">
        <v>432</v>
      </c>
      <c r="D484" s="376" t="s">
        <v>635</v>
      </c>
      <c r="E484" s="377">
        <v>791.78</v>
      </c>
    </row>
    <row r="485" spans="1:5" ht="45" customHeight="1" x14ac:dyDescent="0.25">
      <c r="A485" s="543"/>
      <c r="B485" s="378"/>
      <c r="C485" s="379" t="s">
        <v>636</v>
      </c>
      <c r="D485" s="380" t="s">
        <v>637</v>
      </c>
      <c r="E485" s="381" t="s">
        <v>170</v>
      </c>
    </row>
    <row r="486" spans="1:5" ht="45" customHeight="1" x14ac:dyDescent="0.25">
      <c r="A486" s="543"/>
      <c r="B486" s="378"/>
      <c r="C486" s="379" t="s">
        <v>270</v>
      </c>
      <c r="D486" s="380" t="s">
        <v>319</v>
      </c>
      <c r="E486" s="381" t="s">
        <v>170</v>
      </c>
    </row>
    <row r="487" spans="1:5" ht="45" customHeight="1" x14ac:dyDescent="0.25">
      <c r="A487" s="544"/>
      <c r="B487" s="378"/>
      <c r="C487" s="379" t="s">
        <v>320</v>
      </c>
      <c r="D487" s="380" t="s">
        <v>321</v>
      </c>
      <c r="E487" s="381" t="s">
        <v>170</v>
      </c>
    </row>
    <row r="488" spans="1:5" ht="45" customHeight="1" x14ac:dyDescent="0.25">
      <c r="A488" s="138"/>
      <c r="B488" s="565" t="s">
        <v>638</v>
      </c>
      <c r="C488" s="566"/>
      <c r="D488" s="566"/>
      <c r="E488" s="139">
        <v>2531943.41</v>
      </c>
    </row>
    <row r="489" spans="1:5" ht="45" customHeight="1" x14ac:dyDescent="0.25">
      <c r="A489" s="568" t="s">
        <v>1363</v>
      </c>
      <c r="B489" s="546"/>
      <c r="C489" s="546"/>
      <c r="D489" s="546"/>
      <c r="E489" s="546"/>
    </row>
    <row r="490" spans="1:5" ht="66" customHeight="1" x14ac:dyDescent="0.25">
      <c r="A490" s="567">
        <v>109</v>
      </c>
      <c r="B490" s="374" t="s">
        <v>643</v>
      </c>
      <c r="C490" s="375" t="s">
        <v>249</v>
      </c>
      <c r="D490" s="376" t="s">
        <v>487</v>
      </c>
      <c r="E490" s="377" t="s">
        <v>488</v>
      </c>
    </row>
    <row r="491" spans="1:5" ht="45" customHeight="1" x14ac:dyDescent="0.25">
      <c r="A491" s="543"/>
      <c r="B491" s="378"/>
      <c r="C491" s="379" t="s">
        <v>254</v>
      </c>
      <c r="D491" s="380" t="s">
        <v>255</v>
      </c>
      <c r="E491" s="381" t="s">
        <v>170</v>
      </c>
    </row>
    <row r="492" spans="1:5" ht="45" customHeight="1" x14ac:dyDescent="0.25">
      <c r="A492" s="544"/>
      <c r="B492" s="378"/>
      <c r="C492" s="379" t="s">
        <v>256</v>
      </c>
      <c r="D492" s="380" t="s">
        <v>257</v>
      </c>
      <c r="E492" s="381"/>
    </row>
    <row r="493" spans="1:5" ht="45" customHeight="1" x14ac:dyDescent="0.25">
      <c r="A493" s="567">
        <v>110</v>
      </c>
      <c r="B493" s="374" t="s">
        <v>644</v>
      </c>
      <c r="C493" s="375" t="s">
        <v>604</v>
      </c>
      <c r="D493" s="376" t="s">
        <v>645</v>
      </c>
      <c r="E493" s="377" t="s">
        <v>646</v>
      </c>
    </row>
    <row r="494" spans="1:5" ht="45" customHeight="1" x14ac:dyDescent="0.25">
      <c r="A494" s="543"/>
      <c r="B494" s="378"/>
      <c r="C494" s="379" t="s">
        <v>647</v>
      </c>
      <c r="D494" s="380" t="s">
        <v>648</v>
      </c>
      <c r="E494" s="381" t="s">
        <v>170</v>
      </c>
    </row>
    <row r="495" spans="1:5" ht="45" customHeight="1" x14ac:dyDescent="0.25">
      <c r="A495" s="543"/>
      <c r="B495" s="378"/>
      <c r="C495" s="379" t="s">
        <v>355</v>
      </c>
      <c r="D495" s="380" t="s">
        <v>356</v>
      </c>
      <c r="E495" s="381" t="s">
        <v>170</v>
      </c>
    </row>
    <row r="496" spans="1:5" ht="45" customHeight="1" x14ac:dyDescent="0.25">
      <c r="A496" s="543"/>
      <c r="B496" s="378"/>
      <c r="C496" s="379" t="s">
        <v>270</v>
      </c>
      <c r="D496" s="380" t="s">
        <v>271</v>
      </c>
      <c r="E496" s="381" t="s">
        <v>170</v>
      </c>
    </row>
    <row r="497" spans="1:5" ht="45" customHeight="1" x14ac:dyDescent="0.25">
      <c r="A497" s="544"/>
      <c r="B497" s="378"/>
      <c r="C497" s="379" t="s">
        <v>256</v>
      </c>
      <c r="D497" s="380" t="s">
        <v>257</v>
      </c>
      <c r="E497" s="381"/>
    </row>
    <row r="498" spans="1:5" ht="87" customHeight="1" x14ac:dyDescent="0.25">
      <c r="A498" s="567">
        <v>111</v>
      </c>
      <c r="B498" s="374" t="s">
        <v>649</v>
      </c>
      <c r="C498" s="375" t="s">
        <v>613</v>
      </c>
      <c r="D498" s="376" t="s">
        <v>650</v>
      </c>
      <c r="E498" s="377" t="s">
        <v>651</v>
      </c>
    </row>
    <row r="499" spans="1:5" ht="71.25" customHeight="1" x14ac:dyDescent="0.25">
      <c r="A499" s="543"/>
      <c r="B499" s="378"/>
      <c r="C499" s="379" t="s">
        <v>282</v>
      </c>
      <c r="D499" s="380" t="s">
        <v>283</v>
      </c>
      <c r="E499" s="381" t="s">
        <v>170</v>
      </c>
    </row>
    <row r="500" spans="1:5" ht="67.5" customHeight="1" x14ac:dyDescent="0.25">
      <c r="A500" s="543"/>
      <c r="B500" s="378"/>
      <c r="C500" s="379" t="s">
        <v>284</v>
      </c>
      <c r="D500" s="380" t="s">
        <v>285</v>
      </c>
      <c r="E500" s="381" t="s">
        <v>170</v>
      </c>
    </row>
    <row r="501" spans="1:5" ht="45" customHeight="1" x14ac:dyDescent="0.25">
      <c r="A501" s="543"/>
      <c r="B501" s="378"/>
      <c r="C501" s="379" t="s">
        <v>270</v>
      </c>
      <c r="D501" s="380" t="s">
        <v>271</v>
      </c>
      <c r="E501" s="381" t="s">
        <v>170</v>
      </c>
    </row>
    <row r="502" spans="1:5" ht="45" customHeight="1" x14ac:dyDescent="0.25">
      <c r="A502" s="544"/>
      <c r="B502" s="378"/>
      <c r="C502" s="379" t="s">
        <v>256</v>
      </c>
      <c r="D502" s="380" t="s">
        <v>257</v>
      </c>
      <c r="E502" s="381"/>
    </row>
    <row r="503" spans="1:5" ht="67.5" customHeight="1" x14ac:dyDescent="0.25">
      <c r="A503" s="567">
        <v>112</v>
      </c>
      <c r="B503" s="374" t="s">
        <v>652</v>
      </c>
      <c r="C503" s="375" t="s">
        <v>263</v>
      </c>
      <c r="D503" s="376" t="s">
        <v>653</v>
      </c>
      <c r="E503" s="377" t="s">
        <v>654</v>
      </c>
    </row>
    <row r="504" spans="1:5" ht="66.75" customHeight="1" x14ac:dyDescent="0.25">
      <c r="A504" s="543"/>
      <c r="B504" s="378"/>
      <c r="C504" s="379" t="s">
        <v>275</v>
      </c>
      <c r="D504" s="380" t="s">
        <v>276</v>
      </c>
      <c r="E504" s="381" t="s">
        <v>170</v>
      </c>
    </row>
    <row r="505" spans="1:5" ht="45" customHeight="1" x14ac:dyDescent="0.25">
      <c r="A505" s="543"/>
      <c r="B505" s="378"/>
      <c r="C505" s="379" t="s">
        <v>268</v>
      </c>
      <c r="D505" s="380" t="s">
        <v>269</v>
      </c>
      <c r="E505" s="381" t="s">
        <v>170</v>
      </c>
    </row>
    <row r="506" spans="1:5" ht="45" customHeight="1" x14ac:dyDescent="0.25">
      <c r="A506" s="543"/>
      <c r="B506" s="378"/>
      <c r="C506" s="379" t="s">
        <v>270</v>
      </c>
      <c r="D506" s="380" t="s">
        <v>271</v>
      </c>
      <c r="E506" s="381" t="s">
        <v>170</v>
      </c>
    </row>
    <row r="507" spans="1:5" ht="45" customHeight="1" x14ac:dyDescent="0.25">
      <c r="A507" s="544"/>
      <c r="B507" s="378"/>
      <c r="C507" s="379" t="s">
        <v>256</v>
      </c>
      <c r="D507" s="380" t="s">
        <v>277</v>
      </c>
      <c r="E507" s="381"/>
    </row>
    <row r="508" spans="1:5" ht="45" customHeight="1" x14ac:dyDescent="0.25">
      <c r="A508" s="567">
        <v>113</v>
      </c>
      <c r="B508" s="374" t="s">
        <v>363</v>
      </c>
      <c r="C508" s="375" t="s">
        <v>364</v>
      </c>
      <c r="D508" s="376" t="s">
        <v>365</v>
      </c>
      <c r="E508" s="377" t="s">
        <v>366</v>
      </c>
    </row>
    <row r="509" spans="1:5" ht="64.5" customHeight="1" x14ac:dyDescent="0.25">
      <c r="A509" s="543"/>
      <c r="B509" s="378"/>
      <c r="C509" s="379" t="s">
        <v>282</v>
      </c>
      <c r="D509" s="380" t="s">
        <v>283</v>
      </c>
      <c r="E509" s="381" t="s">
        <v>170</v>
      </c>
    </row>
    <row r="510" spans="1:5" ht="60" customHeight="1" x14ac:dyDescent="0.25">
      <c r="A510" s="543"/>
      <c r="B510" s="378"/>
      <c r="C510" s="379" t="s">
        <v>284</v>
      </c>
      <c r="D510" s="380" t="s">
        <v>285</v>
      </c>
      <c r="E510" s="381" t="s">
        <v>170</v>
      </c>
    </row>
    <row r="511" spans="1:5" ht="45" customHeight="1" x14ac:dyDescent="0.25">
      <c r="A511" s="543"/>
      <c r="B511" s="378"/>
      <c r="C511" s="379" t="s">
        <v>270</v>
      </c>
      <c r="D511" s="380" t="s">
        <v>271</v>
      </c>
      <c r="E511" s="381" t="s">
        <v>170</v>
      </c>
    </row>
    <row r="512" spans="1:5" ht="45" customHeight="1" x14ac:dyDescent="0.25">
      <c r="A512" s="544"/>
      <c r="B512" s="378"/>
      <c r="C512" s="379" t="s">
        <v>256</v>
      </c>
      <c r="D512" s="380" t="s">
        <v>257</v>
      </c>
      <c r="E512" s="381"/>
    </row>
    <row r="513" spans="1:5" ht="67.5" customHeight="1" x14ac:dyDescent="0.25">
      <c r="A513" s="373">
        <v>114</v>
      </c>
      <c r="B513" s="374" t="s">
        <v>1376</v>
      </c>
      <c r="C513" s="375" t="s">
        <v>259</v>
      </c>
      <c r="D513" s="376" t="s">
        <v>462</v>
      </c>
      <c r="E513" s="377" t="s">
        <v>463</v>
      </c>
    </row>
    <row r="514" spans="1:5" ht="45" customHeight="1" x14ac:dyDescent="0.25">
      <c r="A514" s="567">
        <v>115</v>
      </c>
      <c r="B514" s="374" t="s">
        <v>566</v>
      </c>
      <c r="C514" s="375" t="s">
        <v>567</v>
      </c>
      <c r="D514" s="376" t="s">
        <v>568</v>
      </c>
      <c r="E514" s="377" t="s">
        <v>569</v>
      </c>
    </row>
    <row r="515" spans="1:5" ht="45" customHeight="1" x14ac:dyDescent="0.25">
      <c r="A515" s="543"/>
      <c r="B515" s="378"/>
      <c r="C515" s="379" t="s">
        <v>570</v>
      </c>
      <c r="D515" s="380" t="s">
        <v>571</v>
      </c>
      <c r="E515" s="381" t="s">
        <v>170</v>
      </c>
    </row>
    <row r="516" spans="1:5" ht="45" customHeight="1" x14ac:dyDescent="0.25">
      <c r="A516" s="543"/>
      <c r="B516" s="378"/>
      <c r="C516" s="379" t="s">
        <v>268</v>
      </c>
      <c r="D516" s="380" t="s">
        <v>572</v>
      </c>
      <c r="E516" s="381" t="s">
        <v>170</v>
      </c>
    </row>
    <row r="517" spans="1:5" ht="45" customHeight="1" x14ac:dyDescent="0.25">
      <c r="A517" s="543"/>
      <c r="B517" s="378"/>
      <c r="C517" s="379" t="s">
        <v>270</v>
      </c>
      <c r="D517" s="380" t="s">
        <v>271</v>
      </c>
      <c r="E517" s="381" t="s">
        <v>170</v>
      </c>
    </row>
    <row r="518" spans="1:5" ht="45" customHeight="1" x14ac:dyDescent="0.25">
      <c r="A518" s="544"/>
      <c r="B518" s="378"/>
      <c r="C518" s="379" t="s">
        <v>256</v>
      </c>
      <c r="D518" s="380" t="s">
        <v>257</v>
      </c>
      <c r="E518" s="381"/>
    </row>
    <row r="519" spans="1:5" ht="45" customHeight="1" x14ac:dyDescent="0.25">
      <c r="A519" s="567">
        <v>116</v>
      </c>
      <c r="B519" s="374" t="s">
        <v>377</v>
      </c>
      <c r="C519" s="375" t="s">
        <v>368</v>
      </c>
      <c r="D519" s="376" t="s">
        <v>655</v>
      </c>
      <c r="E519" s="377" t="s">
        <v>656</v>
      </c>
    </row>
    <row r="520" spans="1:5" ht="45" customHeight="1" x14ac:dyDescent="0.25">
      <c r="A520" s="543"/>
      <c r="B520" s="378"/>
      <c r="C520" s="379" t="s">
        <v>380</v>
      </c>
      <c r="D520" s="380" t="s">
        <v>267</v>
      </c>
      <c r="E520" s="381" t="s">
        <v>170</v>
      </c>
    </row>
    <row r="521" spans="1:5" ht="45" customHeight="1" x14ac:dyDescent="0.25">
      <c r="A521" s="543"/>
      <c r="B521" s="378"/>
      <c r="C521" s="379" t="s">
        <v>372</v>
      </c>
      <c r="D521" s="380" t="s">
        <v>373</v>
      </c>
      <c r="E521" s="381" t="s">
        <v>170</v>
      </c>
    </row>
    <row r="522" spans="1:5" ht="45" customHeight="1" x14ac:dyDescent="0.25">
      <c r="A522" s="543"/>
      <c r="B522" s="378"/>
      <c r="C522" s="379" t="s">
        <v>381</v>
      </c>
      <c r="D522" s="380" t="s">
        <v>657</v>
      </c>
      <c r="E522" s="381" t="s">
        <v>170</v>
      </c>
    </row>
    <row r="523" spans="1:5" ht="45" customHeight="1" x14ac:dyDescent="0.25">
      <c r="A523" s="543"/>
      <c r="B523" s="378"/>
      <c r="C523" s="379" t="s">
        <v>270</v>
      </c>
      <c r="D523" s="380" t="s">
        <v>271</v>
      </c>
      <c r="E523" s="381" t="s">
        <v>170</v>
      </c>
    </row>
    <row r="524" spans="1:5" ht="45" customHeight="1" x14ac:dyDescent="0.25">
      <c r="A524" s="544"/>
      <c r="B524" s="378"/>
      <c r="C524" s="379" t="s">
        <v>256</v>
      </c>
      <c r="D524" s="380" t="s">
        <v>257</v>
      </c>
      <c r="E524" s="381"/>
    </row>
    <row r="525" spans="1:5" ht="45" customHeight="1" x14ac:dyDescent="0.25">
      <c r="A525" s="567">
        <v>117</v>
      </c>
      <c r="B525" s="374" t="s">
        <v>658</v>
      </c>
      <c r="C525" s="375" t="s">
        <v>659</v>
      </c>
      <c r="D525" s="376" t="s">
        <v>660</v>
      </c>
      <c r="E525" s="377" t="s">
        <v>661</v>
      </c>
    </row>
    <row r="526" spans="1:5" ht="45" customHeight="1" x14ac:dyDescent="0.25">
      <c r="A526" s="543"/>
      <c r="B526" s="378"/>
      <c r="C526" s="379" t="s">
        <v>380</v>
      </c>
      <c r="D526" s="380" t="s">
        <v>267</v>
      </c>
      <c r="E526" s="381" t="s">
        <v>170</v>
      </c>
    </row>
    <row r="527" spans="1:5" ht="45" customHeight="1" x14ac:dyDescent="0.25">
      <c r="A527" s="543"/>
      <c r="B527" s="378"/>
      <c r="C527" s="379" t="s">
        <v>372</v>
      </c>
      <c r="D527" s="380" t="s">
        <v>373</v>
      </c>
      <c r="E527" s="381" t="s">
        <v>170</v>
      </c>
    </row>
    <row r="528" spans="1:5" ht="45" customHeight="1" x14ac:dyDescent="0.25">
      <c r="A528" s="543"/>
      <c r="B528" s="378"/>
      <c r="C528" s="379" t="s">
        <v>270</v>
      </c>
      <c r="D528" s="380" t="s">
        <v>271</v>
      </c>
      <c r="E528" s="381" t="s">
        <v>170</v>
      </c>
    </row>
    <row r="529" spans="1:5" ht="45" customHeight="1" x14ac:dyDescent="0.25">
      <c r="A529" s="544"/>
      <c r="B529" s="378"/>
      <c r="C529" s="379" t="s">
        <v>256</v>
      </c>
      <c r="D529" s="380" t="s">
        <v>257</v>
      </c>
      <c r="E529" s="381"/>
    </row>
    <row r="530" spans="1:5" ht="69.75" customHeight="1" x14ac:dyDescent="0.25">
      <c r="A530" s="567">
        <v>118</v>
      </c>
      <c r="B530" s="374" t="s">
        <v>662</v>
      </c>
      <c r="C530" s="375" t="s">
        <v>293</v>
      </c>
      <c r="D530" s="376" t="s">
        <v>663</v>
      </c>
      <c r="E530" s="377" t="s">
        <v>664</v>
      </c>
    </row>
    <row r="531" spans="1:5" ht="45" customHeight="1" x14ac:dyDescent="0.25">
      <c r="A531" s="543"/>
      <c r="B531" s="378"/>
      <c r="C531" s="379" t="s">
        <v>270</v>
      </c>
      <c r="D531" s="380" t="s">
        <v>296</v>
      </c>
      <c r="E531" s="381" t="s">
        <v>170</v>
      </c>
    </row>
    <row r="532" spans="1:5" ht="45" customHeight="1" x14ac:dyDescent="0.25">
      <c r="A532" s="543"/>
      <c r="B532" s="378"/>
      <c r="C532" s="379" t="s">
        <v>297</v>
      </c>
      <c r="D532" s="380" t="s">
        <v>298</v>
      </c>
      <c r="E532" s="381" t="s">
        <v>170</v>
      </c>
    </row>
    <row r="533" spans="1:5" ht="45" customHeight="1" x14ac:dyDescent="0.25">
      <c r="A533" s="544"/>
      <c r="B533" s="378"/>
      <c r="C533" s="379" t="s">
        <v>256</v>
      </c>
      <c r="D533" s="380" t="s">
        <v>257</v>
      </c>
      <c r="E533" s="381"/>
    </row>
    <row r="534" spans="1:5" ht="66.75" customHeight="1" x14ac:dyDescent="0.25">
      <c r="A534" s="567">
        <v>119</v>
      </c>
      <c r="B534" s="374" t="s">
        <v>665</v>
      </c>
      <c r="C534" s="375" t="s">
        <v>263</v>
      </c>
      <c r="D534" s="376" t="s">
        <v>666</v>
      </c>
      <c r="E534" s="377" t="s">
        <v>667</v>
      </c>
    </row>
    <row r="535" spans="1:5" ht="60.75" customHeight="1" x14ac:dyDescent="0.25">
      <c r="A535" s="543"/>
      <c r="B535" s="378"/>
      <c r="C535" s="379" t="s">
        <v>275</v>
      </c>
      <c r="D535" s="380" t="s">
        <v>276</v>
      </c>
      <c r="E535" s="381" t="s">
        <v>170</v>
      </c>
    </row>
    <row r="536" spans="1:5" ht="45" customHeight="1" x14ac:dyDescent="0.25">
      <c r="A536" s="543"/>
      <c r="B536" s="378"/>
      <c r="C536" s="379" t="s">
        <v>268</v>
      </c>
      <c r="D536" s="380" t="s">
        <v>269</v>
      </c>
      <c r="E536" s="381" t="s">
        <v>170</v>
      </c>
    </row>
    <row r="537" spans="1:5" ht="45" customHeight="1" x14ac:dyDescent="0.25">
      <c r="A537" s="543"/>
      <c r="B537" s="378"/>
      <c r="C537" s="379" t="s">
        <v>270</v>
      </c>
      <c r="D537" s="380" t="s">
        <v>271</v>
      </c>
      <c r="E537" s="381" t="s">
        <v>170</v>
      </c>
    </row>
    <row r="538" spans="1:5" ht="45" customHeight="1" x14ac:dyDescent="0.25">
      <c r="A538" s="544"/>
      <c r="B538" s="378"/>
      <c r="C538" s="379" t="s">
        <v>256</v>
      </c>
      <c r="D538" s="380" t="s">
        <v>277</v>
      </c>
      <c r="E538" s="381"/>
    </row>
    <row r="539" spans="1:5" ht="45" customHeight="1" x14ac:dyDescent="0.25">
      <c r="A539" s="567">
        <v>120</v>
      </c>
      <c r="B539" s="374" t="s">
        <v>299</v>
      </c>
      <c r="C539" s="375" t="s">
        <v>300</v>
      </c>
      <c r="D539" s="376" t="s">
        <v>301</v>
      </c>
      <c r="E539" s="377" t="s">
        <v>302</v>
      </c>
    </row>
    <row r="540" spans="1:5" ht="65.25" customHeight="1" x14ac:dyDescent="0.25">
      <c r="A540" s="543"/>
      <c r="B540" s="378"/>
      <c r="C540" s="379" t="s">
        <v>282</v>
      </c>
      <c r="D540" s="380" t="s">
        <v>303</v>
      </c>
      <c r="E540" s="381" t="s">
        <v>170</v>
      </c>
    </row>
    <row r="541" spans="1:5" ht="45" customHeight="1" x14ac:dyDescent="0.25">
      <c r="A541" s="543"/>
      <c r="B541" s="378"/>
      <c r="C541" s="379" t="s">
        <v>270</v>
      </c>
      <c r="D541" s="380" t="s">
        <v>271</v>
      </c>
      <c r="E541" s="381" t="s">
        <v>170</v>
      </c>
    </row>
    <row r="542" spans="1:5" ht="45" customHeight="1" x14ac:dyDescent="0.25">
      <c r="A542" s="544"/>
      <c r="B542" s="378"/>
      <c r="C542" s="379" t="s">
        <v>256</v>
      </c>
      <c r="D542" s="380" t="s">
        <v>257</v>
      </c>
      <c r="E542" s="381"/>
    </row>
    <row r="543" spans="1:5" ht="62.25" customHeight="1" x14ac:dyDescent="0.25">
      <c r="A543" s="567">
        <v>121</v>
      </c>
      <c r="B543" s="374" t="s">
        <v>623</v>
      </c>
      <c r="C543" s="375" t="s">
        <v>624</v>
      </c>
      <c r="D543" s="376" t="s">
        <v>625</v>
      </c>
      <c r="E543" s="377" t="s">
        <v>626</v>
      </c>
    </row>
    <row r="544" spans="1:5" ht="69.75" customHeight="1" x14ac:dyDescent="0.25">
      <c r="A544" s="543"/>
      <c r="B544" s="378"/>
      <c r="C544" s="379" t="s">
        <v>308</v>
      </c>
      <c r="D544" s="380" t="s">
        <v>303</v>
      </c>
      <c r="E544" s="381" t="s">
        <v>170</v>
      </c>
    </row>
    <row r="545" spans="1:5" ht="45" customHeight="1" x14ac:dyDescent="0.25">
      <c r="A545" s="543"/>
      <c r="B545" s="378"/>
      <c r="C545" s="379" t="s">
        <v>270</v>
      </c>
      <c r="D545" s="380" t="s">
        <v>271</v>
      </c>
      <c r="E545" s="381" t="s">
        <v>170</v>
      </c>
    </row>
    <row r="546" spans="1:5" ht="45" customHeight="1" x14ac:dyDescent="0.25">
      <c r="A546" s="544"/>
      <c r="B546" s="378"/>
      <c r="C546" s="379" t="s">
        <v>256</v>
      </c>
      <c r="D546" s="380" t="s">
        <v>257</v>
      </c>
      <c r="E546" s="381"/>
    </row>
    <row r="547" spans="1:5" ht="62.25" customHeight="1" x14ac:dyDescent="0.25">
      <c r="A547" s="567">
        <v>122</v>
      </c>
      <c r="B547" s="374" t="s">
        <v>627</v>
      </c>
      <c r="C547" s="375" t="s">
        <v>628</v>
      </c>
      <c r="D547" s="376" t="s">
        <v>629</v>
      </c>
      <c r="E547" s="377" t="s">
        <v>630</v>
      </c>
    </row>
    <row r="548" spans="1:5" ht="45" customHeight="1" x14ac:dyDescent="0.25">
      <c r="A548" s="543"/>
      <c r="B548" s="378"/>
      <c r="C548" s="379" t="s">
        <v>313</v>
      </c>
      <c r="D548" s="380" t="s">
        <v>314</v>
      </c>
      <c r="E548" s="381" t="s">
        <v>170</v>
      </c>
    </row>
    <row r="549" spans="1:5" ht="56.25" customHeight="1" x14ac:dyDescent="0.25">
      <c r="A549" s="543"/>
      <c r="B549" s="378"/>
      <c r="C549" s="379" t="s">
        <v>308</v>
      </c>
      <c r="D549" s="380" t="s">
        <v>303</v>
      </c>
      <c r="E549" s="381" t="s">
        <v>170</v>
      </c>
    </row>
    <row r="550" spans="1:5" ht="45" customHeight="1" x14ac:dyDescent="0.25">
      <c r="A550" s="543"/>
      <c r="B550" s="378"/>
      <c r="C550" s="379" t="s">
        <v>270</v>
      </c>
      <c r="D550" s="380" t="s">
        <v>271</v>
      </c>
      <c r="E550" s="381" t="s">
        <v>170</v>
      </c>
    </row>
    <row r="551" spans="1:5" ht="45" customHeight="1" x14ac:dyDescent="0.25">
      <c r="A551" s="544"/>
      <c r="B551" s="378"/>
      <c r="C551" s="379" t="s">
        <v>256</v>
      </c>
      <c r="D551" s="380" t="s">
        <v>257</v>
      </c>
      <c r="E551" s="381"/>
    </row>
    <row r="552" spans="1:5" ht="72" customHeight="1" x14ac:dyDescent="0.25">
      <c r="A552" s="567">
        <v>123</v>
      </c>
      <c r="B552" s="374" t="s">
        <v>322</v>
      </c>
      <c r="C552" s="375" t="s">
        <v>31</v>
      </c>
      <c r="D552" s="376" t="s">
        <v>323</v>
      </c>
      <c r="E552" s="377" t="s">
        <v>324</v>
      </c>
    </row>
    <row r="553" spans="1:5" ht="45" customHeight="1" x14ac:dyDescent="0.25">
      <c r="A553" s="543"/>
      <c r="B553" s="378"/>
      <c r="C553" s="379" t="s">
        <v>325</v>
      </c>
      <c r="D553" s="380" t="s">
        <v>326</v>
      </c>
      <c r="E553" s="381" t="s">
        <v>170</v>
      </c>
    </row>
    <row r="554" spans="1:5" ht="45" customHeight="1" x14ac:dyDescent="0.25">
      <c r="A554" s="543"/>
      <c r="B554" s="378"/>
      <c r="C554" s="379" t="s">
        <v>270</v>
      </c>
      <c r="D554" s="380" t="s">
        <v>327</v>
      </c>
      <c r="E554" s="381" t="s">
        <v>170</v>
      </c>
    </row>
    <row r="555" spans="1:5" ht="45" customHeight="1" x14ac:dyDescent="0.25">
      <c r="A555" s="544"/>
      <c r="B555" s="378"/>
      <c r="C555" s="379" t="s">
        <v>320</v>
      </c>
      <c r="D555" s="380" t="s">
        <v>321</v>
      </c>
      <c r="E555" s="381" t="s">
        <v>170</v>
      </c>
    </row>
    <row r="556" spans="1:5" ht="87.75" customHeight="1" x14ac:dyDescent="0.25">
      <c r="A556" s="567">
        <v>124</v>
      </c>
      <c r="B556" s="374" t="s">
        <v>525</v>
      </c>
      <c r="C556" s="375" t="s">
        <v>316</v>
      </c>
      <c r="D556" s="376" t="s">
        <v>526</v>
      </c>
      <c r="E556" s="377" t="s">
        <v>527</v>
      </c>
    </row>
    <row r="557" spans="1:5" ht="45" customHeight="1" x14ac:dyDescent="0.25">
      <c r="A557" s="543"/>
      <c r="B557" s="378"/>
      <c r="C557" s="379" t="s">
        <v>270</v>
      </c>
      <c r="D557" s="380" t="s">
        <v>319</v>
      </c>
      <c r="E557" s="381" t="s">
        <v>170</v>
      </c>
    </row>
    <row r="558" spans="1:5" ht="45" customHeight="1" x14ac:dyDescent="0.25">
      <c r="A558" s="544"/>
      <c r="B558" s="378"/>
      <c r="C558" s="379" t="s">
        <v>320</v>
      </c>
      <c r="D558" s="380" t="s">
        <v>321</v>
      </c>
      <c r="E558" s="381" t="s">
        <v>170</v>
      </c>
    </row>
    <row r="559" spans="1:5" ht="90" customHeight="1" x14ac:dyDescent="0.25">
      <c r="A559" s="567">
        <v>125</v>
      </c>
      <c r="B559" s="374" t="s">
        <v>339</v>
      </c>
      <c r="C559" s="375" t="s">
        <v>316</v>
      </c>
      <c r="D559" s="376" t="s">
        <v>340</v>
      </c>
      <c r="E559" s="377" t="s">
        <v>341</v>
      </c>
    </row>
    <row r="560" spans="1:5" ht="45" customHeight="1" x14ac:dyDescent="0.25">
      <c r="A560" s="543"/>
      <c r="B560" s="378"/>
      <c r="C560" s="379" t="s">
        <v>270</v>
      </c>
      <c r="D560" s="380" t="s">
        <v>319</v>
      </c>
      <c r="E560" s="381" t="s">
        <v>170</v>
      </c>
    </row>
    <row r="561" spans="1:5" ht="45" customHeight="1" x14ac:dyDescent="0.25">
      <c r="A561" s="544"/>
      <c r="B561" s="378"/>
      <c r="C561" s="379" t="s">
        <v>320</v>
      </c>
      <c r="D561" s="380" t="s">
        <v>321</v>
      </c>
      <c r="E561" s="381" t="s">
        <v>170</v>
      </c>
    </row>
    <row r="562" spans="1:5" ht="86.25" customHeight="1" x14ac:dyDescent="0.25">
      <c r="A562" s="567">
        <v>126</v>
      </c>
      <c r="B562" s="374" t="s">
        <v>634</v>
      </c>
      <c r="C562" s="375" t="s">
        <v>432</v>
      </c>
      <c r="D562" s="376" t="s">
        <v>635</v>
      </c>
      <c r="E562" s="377">
        <v>791.78</v>
      </c>
    </row>
    <row r="563" spans="1:5" ht="45" customHeight="1" x14ac:dyDescent="0.25">
      <c r="A563" s="543"/>
      <c r="B563" s="378"/>
      <c r="C563" s="379" t="s">
        <v>636</v>
      </c>
      <c r="D563" s="380" t="s">
        <v>637</v>
      </c>
      <c r="E563" s="381" t="s">
        <v>170</v>
      </c>
    </row>
    <row r="564" spans="1:5" ht="45" customHeight="1" x14ac:dyDescent="0.25">
      <c r="A564" s="543"/>
      <c r="B564" s="378"/>
      <c r="C564" s="379" t="s">
        <v>270</v>
      </c>
      <c r="D564" s="380" t="s">
        <v>319</v>
      </c>
      <c r="E564" s="381" t="s">
        <v>170</v>
      </c>
    </row>
    <row r="565" spans="1:5" ht="45" customHeight="1" x14ac:dyDescent="0.25">
      <c r="A565" s="544"/>
      <c r="B565" s="378"/>
      <c r="C565" s="379" t="s">
        <v>320</v>
      </c>
      <c r="D565" s="380" t="s">
        <v>321</v>
      </c>
      <c r="E565" s="381" t="s">
        <v>170</v>
      </c>
    </row>
    <row r="566" spans="1:5" ht="45" customHeight="1" x14ac:dyDescent="0.25">
      <c r="A566" s="138"/>
      <c r="B566" s="565" t="s">
        <v>1364</v>
      </c>
      <c r="C566" s="566"/>
      <c r="D566" s="566"/>
      <c r="E566" s="139">
        <v>2661513.8199999998</v>
      </c>
    </row>
    <row r="567" spans="1:5" ht="45" customHeight="1" x14ac:dyDescent="0.25">
      <c r="A567" s="568" t="s">
        <v>1365</v>
      </c>
      <c r="B567" s="546"/>
      <c r="C567" s="546"/>
      <c r="D567" s="546"/>
      <c r="E567" s="546"/>
    </row>
    <row r="568" spans="1:5" ht="59.25" customHeight="1" x14ac:dyDescent="0.25">
      <c r="A568" s="567">
        <v>127</v>
      </c>
      <c r="B568" s="374" t="s">
        <v>533</v>
      </c>
      <c r="C568" s="375" t="s">
        <v>348</v>
      </c>
      <c r="D568" s="376" t="s">
        <v>534</v>
      </c>
      <c r="E568" s="377" t="s">
        <v>535</v>
      </c>
    </row>
    <row r="569" spans="1:5" ht="45" customHeight="1" x14ac:dyDescent="0.25">
      <c r="A569" s="543"/>
      <c r="B569" s="378"/>
      <c r="C569" s="379" t="s">
        <v>254</v>
      </c>
      <c r="D569" s="380" t="s">
        <v>255</v>
      </c>
      <c r="E569" s="381" t="s">
        <v>170</v>
      </c>
    </row>
    <row r="570" spans="1:5" ht="45" customHeight="1" x14ac:dyDescent="0.25">
      <c r="A570" s="544"/>
      <c r="B570" s="378"/>
      <c r="C570" s="379" t="s">
        <v>256</v>
      </c>
      <c r="D570" s="380" t="s">
        <v>257</v>
      </c>
      <c r="E570" s="381"/>
    </row>
    <row r="571" spans="1:5" ht="45" customHeight="1" x14ac:dyDescent="0.25">
      <c r="A571" s="567">
        <v>128</v>
      </c>
      <c r="B571" s="374" t="s">
        <v>536</v>
      </c>
      <c r="C571" s="375" t="s">
        <v>537</v>
      </c>
      <c r="D571" s="376" t="s">
        <v>538</v>
      </c>
      <c r="E571" s="377" t="s">
        <v>539</v>
      </c>
    </row>
    <row r="572" spans="1:5" ht="45" customHeight="1" x14ac:dyDescent="0.25">
      <c r="A572" s="543"/>
      <c r="B572" s="378"/>
      <c r="C572" s="379" t="s">
        <v>540</v>
      </c>
      <c r="D572" s="380" t="s">
        <v>541</v>
      </c>
      <c r="E572" s="381" t="s">
        <v>170</v>
      </c>
    </row>
    <row r="573" spans="1:5" ht="45" customHeight="1" x14ac:dyDescent="0.25">
      <c r="A573" s="543"/>
      <c r="B573" s="378"/>
      <c r="C573" s="379" t="s">
        <v>270</v>
      </c>
      <c r="D573" s="380" t="s">
        <v>271</v>
      </c>
      <c r="E573" s="381" t="s">
        <v>170</v>
      </c>
    </row>
    <row r="574" spans="1:5" ht="45" customHeight="1" x14ac:dyDescent="0.25">
      <c r="A574" s="544"/>
      <c r="B574" s="378"/>
      <c r="C574" s="379" t="s">
        <v>256</v>
      </c>
      <c r="D574" s="380" t="s">
        <v>257</v>
      </c>
      <c r="E574" s="381"/>
    </row>
    <row r="575" spans="1:5" ht="63.75" customHeight="1" x14ac:dyDescent="0.25">
      <c r="A575" s="567">
        <v>129</v>
      </c>
      <c r="B575" s="374" t="s">
        <v>639</v>
      </c>
      <c r="C575" s="375" t="s">
        <v>640</v>
      </c>
      <c r="D575" s="376" t="s">
        <v>641</v>
      </c>
      <c r="E575" s="377" t="s">
        <v>642</v>
      </c>
    </row>
    <row r="576" spans="1:5" ht="61.5" customHeight="1" x14ac:dyDescent="0.25">
      <c r="A576" s="543"/>
      <c r="B576" s="378"/>
      <c r="C576" s="379" t="s">
        <v>282</v>
      </c>
      <c r="D576" s="380" t="s">
        <v>283</v>
      </c>
      <c r="E576" s="381" t="s">
        <v>170</v>
      </c>
    </row>
    <row r="577" spans="1:5" ht="45" customHeight="1" x14ac:dyDescent="0.25">
      <c r="A577" s="543"/>
      <c r="B577" s="378"/>
      <c r="C577" s="379" t="s">
        <v>270</v>
      </c>
      <c r="D577" s="380" t="s">
        <v>271</v>
      </c>
      <c r="E577" s="381" t="s">
        <v>170</v>
      </c>
    </row>
    <row r="578" spans="1:5" ht="45" customHeight="1" x14ac:dyDescent="0.25">
      <c r="A578" s="544"/>
      <c r="B578" s="378"/>
      <c r="C578" s="379" t="s">
        <v>256</v>
      </c>
      <c r="D578" s="380" t="s">
        <v>257</v>
      </c>
      <c r="E578" s="381"/>
    </row>
    <row r="579" spans="1:5" ht="70.5" customHeight="1" x14ac:dyDescent="0.25">
      <c r="A579" s="567">
        <v>130</v>
      </c>
      <c r="B579" s="374" t="s">
        <v>668</v>
      </c>
      <c r="C579" s="375" t="s">
        <v>263</v>
      </c>
      <c r="D579" s="376" t="s">
        <v>512</v>
      </c>
      <c r="E579" s="377" t="s">
        <v>513</v>
      </c>
    </row>
    <row r="580" spans="1:5" ht="60.75" customHeight="1" x14ac:dyDescent="0.25">
      <c r="A580" s="543"/>
      <c r="B580" s="378"/>
      <c r="C580" s="379" t="s">
        <v>275</v>
      </c>
      <c r="D580" s="380" t="s">
        <v>276</v>
      </c>
      <c r="E580" s="381" t="s">
        <v>170</v>
      </c>
    </row>
    <row r="581" spans="1:5" ht="45" customHeight="1" x14ac:dyDescent="0.25">
      <c r="A581" s="543"/>
      <c r="B581" s="378"/>
      <c r="C581" s="379" t="s">
        <v>268</v>
      </c>
      <c r="D581" s="380" t="s">
        <v>269</v>
      </c>
      <c r="E581" s="381" t="s">
        <v>170</v>
      </c>
    </row>
    <row r="582" spans="1:5" ht="45" customHeight="1" x14ac:dyDescent="0.25">
      <c r="A582" s="543"/>
      <c r="B582" s="378"/>
      <c r="C582" s="379" t="s">
        <v>270</v>
      </c>
      <c r="D582" s="380" t="s">
        <v>271</v>
      </c>
      <c r="E582" s="381" t="s">
        <v>170</v>
      </c>
    </row>
    <row r="583" spans="1:5" ht="45" customHeight="1" x14ac:dyDescent="0.25">
      <c r="A583" s="544"/>
      <c r="B583" s="378"/>
      <c r="C583" s="379" t="s">
        <v>256</v>
      </c>
      <c r="D583" s="380" t="s">
        <v>277</v>
      </c>
      <c r="E583" s="381"/>
    </row>
    <row r="584" spans="1:5" ht="45" customHeight="1" x14ac:dyDescent="0.25">
      <c r="A584" s="567">
        <v>131</v>
      </c>
      <c r="B584" s="374" t="s">
        <v>299</v>
      </c>
      <c r="C584" s="375" t="s">
        <v>300</v>
      </c>
      <c r="D584" s="376" t="s">
        <v>301</v>
      </c>
      <c r="E584" s="377" t="s">
        <v>302</v>
      </c>
    </row>
    <row r="585" spans="1:5" ht="71.25" customHeight="1" x14ac:dyDescent="0.25">
      <c r="A585" s="543"/>
      <c r="B585" s="378"/>
      <c r="C585" s="379" t="s">
        <v>282</v>
      </c>
      <c r="D585" s="380" t="s">
        <v>303</v>
      </c>
      <c r="E585" s="381" t="s">
        <v>170</v>
      </c>
    </row>
    <row r="586" spans="1:5" ht="45" customHeight="1" x14ac:dyDescent="0.25">
      <c r="A586" s="543"/>
      <c r="B586" s="378"/>
      <c r="C586" s="379" t="s">
        <v>270</v>
      </c>
      <c r="D586" s="380" t="s">
        <v>271</v>
      </c>
      <c r="E586" s="381" t="s">
        <v>170</v>
      </c>
    </row>
    <row r="587" spans="1:5" ht="45" customHeight="1" x14ac:dyDescent="0.25">
      <c r="A587" s="544"/>
      <c r="B587" s="378"/>
      <c r="C587" s="379" t="s">
        <v>256</v>
      </c>
      <c r="D587" s="380" t="s">
        <v>257</v>
      </c>
      <c r="E587" s="381"/>
    </row>
    <row r="588" spans="1:5" ht="60.75" customHeight="1" x14ac:dyDescent="0.25">
      <c r="A588" s="567">
        <v>132</v>
      </c>
      <c r="B588" s="374" t="s">
        <v>518</v>
      </c>
      <c r="C588" s="375" t="s">
        <v>519</v>
      </c>
      <c r="D588" s="376" t="s">
        <v>520</v>
      </c>
      <c r="E588" s="377" t="s">
        <v>521</v>
      </c>
    </row>
    <row r="589" spans="1:5" ht="66.75" customHeight="1" x14ac:dyDescent="0.25">
      <c r="A589" s="543"/>
      <c r="B589" s="378"/>
      <c r="C589" s="379" t="s">
        <v>308</v>
      </c>
      <c r="D589" s="380" t="s">
        <v>303</v>
      </c>
      <c r="E589" s="381" t="s">
        <v>170</v>
      </c>
    </row>
    <row r="590" spans="1:5" ht="45" customHeight="1" x14ac:dyDescent="0.25">
      <c r="A590" s="543"/>
      <c r="B590" s="378"/>
      <c r="C590" s="379" t="s">
        <v>270</v>
      </c>
      <c r="D590" s="380" t="s">
        <v>271</v>
      </c>
      <c r="E590" s="381" t="s">
        <v>170</v>
      </c>
    </row>
    <row r="591" spans="1:5" ht="45" customHeight="1" x14ac:dyDescent="0.25">
      <c r="A591" s="544"/>
      <c r="B591" s="378"/>
      <c r="C591" s="379" t="s">
        <v>256</v>
      </c>
      <c r="D591" s="380" t="s">
        <v>257</v>
      </c>
      <c r="E591" s="381"/>
    </row>
    <row r="592" spans="1:5" ht="60.75" customHeight="1" x14ac:dyDescent="0.25">
      <c r="A592" s="567">
        <v>133</v>
      </c>
      <c r="B592" s="374" t="s">
        <v>669</v>
      </c>
      <c r="C592" s="375" t="s">
        <v>310</v>
      </c>
      <c r="D592" s="376" t="s">
        <v>670</v>
      </c>
      <c r="E592" s="377" t="s">
        <v>671</v>
      </c>
    </row>
    <row r="593" spans="1:5" ht="45" customHeight="1" x14ac:dyDescent="0.25">
      <c r="A593" s="543"/>
      <c r="B593" s="378"/>
      <c r="C593" s="379" t="s">
        <v>313</v>
      </c>
      <c r="D593" s="380" t="s">
        <v>314</v>
      </c>
      <c r="E593" s="381" t="s">
        <v>170</v>
      </c>
    </row>
    <row r="594" spans="1:5" ht="66.75" customHeight="1" x14ac:dyDescent="0.25">
      <c r="A594" s="543"/>
      <c r="B594" s="378"/>
      <c r="C594" s="379" t="s">
        <v>308</v>
      </c>
      <c r="D594" s="380" t="s">
        <v>303</v>
      </c>
      <c r="E594" s="381" t="s">
        <v>170</v>
      </c>
    </row>
    <row r="595" spans="1:5" ht="45" customHeight="1" x14ac:dyDescent="0.25">
      <c r="A595" s="543"/>
      <c r="B595" s="378"/>
      <c r="C595" s="379" t="s">
        <v>270</v>
      </c>
      <c r="D595" s="380" t="s">
        <v>271</v>
      </c>
      <c r="E595" s="381" t="s">
        <v>170</v>
      </c>
    </row>
    <row r="596" spans="1:5" ht="45" customHeight="1" x14ac:dyDescent="0.25">
      <c r="A596" s="544"/>
      <c r="B596" s="378"/>
      <c r="C596" s="379" t="s">
        <v>256</v>
      </c>
      <c r="D596" s="380" t="s">
        <v>257</v>
      </c>
      <c r="E596" s="381"/>
    </row>
    <row r="597" spans="1:5" ht="71.25" customHeight="1" x14ac:dyDescent="0.25">
      <c r="A597" s="567">
        <v>134</v>
      </c>
      <c r="B597" s="374" t="s">
        <v>672</v>
      </c>
      <c r="C597" s="375" t="s">
        <v>310</v>
      </c>
      <c r="D597" s="376" t="s">
        <v>673</v>
      </c>
      <c r="E597" s="377" t="s">
        <v>674</v>
      </c>
    </row>
    <row r="598" spans="1:5" ht="57" customHeight="1" x14ac:dyDescent="0.25">
      <c r="A598" s="543"/>
      <c r="B598" s="378"/>
      <c r="C598" s="379" t="s">
        <v>308</v>
      </c>
      <c r="D598" s="380" t="s">
        <v>303</v>
      </c>
      <c r="E598" s="381" t="s">
        <v>170</v>
      </c>
    </row>
    <row r="599" spans="1:5" ht="45" customHeight="1" x14ac:dyDescent="0.25">
      <c r="A599" s="543"/>
      <c r="B599" s="378"/>
      <c r="C599" s="379" t="s">
        <v>270</v>
      </c>
      <c r="D599" s="380" t="s">
        <v>271</v>
      </c>
      <c r="E599" s="381" t="s">
        <v>170</v>
      </c>
    </row>
    <row r="600" spans="1:5" ht="45" customHeight="1" x14ac:dyDescent="0.25">
      <c r="A600" s="544"/>
      <c r="B600" s="378"/>
      <c r="C600" s="379" t="s">
        <v>256</v>
      </c>
      <c r="D600" s="380" t="s">
        <v>257</v>
      </c>
      <c r="E600" s="381"/>
    </row>
    <row r="601" spans="1:5" ht="65.25" customHeight="1" x14ac:dyDescent="0.25">
      <c r="A601" s="567">
        <v>135</v>
      </c>
      <c r="B601" s="374" t="s">
        <v>675</v>
      </c>
      <c r="C601" s="375" t="s">
        <v>310</v>
      </c>
      <c r="D601" s="376" t="s">
        <v>673</v>
      </c>
      <c r="E601" s="377" t="s">
        <v>674</v>
      </c>
    </row>
    <row r="602" spans="1:5" ht="62.25" customHeight="1" x14ac:dyDescent="0.25">
      <c r="A602" s="543"/>
      <c r="B602" s="378"/>
      <c r="C602" s="379" t="s">
        <v>308</v>
      </c>
      <c r="D602" s="380" t="s">
        <v>303</v>
      </c>
      <c r="E602" s="381" t="s">
        <v>170</v>
      </c>
    </row>
    <row r="603" spans="1:5" ht="45" customHeight="1" x14ac:dyDescent="0.25">
      <c r="A603" s="543"/>
      <c r="B603" s="378"/>
      <c r="C603" s="379" t="s">
        <v>270</v>
      </c>
      <c r="D603" s="380" t="s">
        <v>271</v>
      </c>
      <c r="E603" s="381" t="s">
        <v>170</v>
      </c>
    </row>
    <row r="604" spans="1:5" ht="45" customHeight="1" x14ac:dyDescent="0.25">
      <c r="A604" s="544"/>
      <c r="B604" s="378"/>
      <c r="C604" s="379" t="s">
        <v>256</v>
      </c>
      <c r="D604" s="380" t="s">
        <v>257</v>
      </c>
      <c r="E604" s="381"/>
    </row>
    <row r="605" spans="1:5" ht="65.25" customHeight="1" x14ac:dyDescent="0.25">
      <c r="A605" s="567">
        <v>136</v>
      </c>
      <c r="B605" s="374" t="s">
        <v>425</v>
      </c>
      <c r="C605" s="375" t="s">
        <v>31</v>
      </c>
      <c r="D605" s="376" t="s">
        <v>426</v>
      </c>
      <c r="E605" s="377" t="s">
        <v>427</v>
      </c>
    </row>
    <row r="606" spans="1:5" ht="45" customHeight="1" x14ac:dyDescent="0.25">
      <c r="A606" s="543"/>
      <c r="B606" s="378"/>
      <c r="C606" s="379" t="s">
        <v>325</v>
      </c>
      <c r="D606" s="380" t="s">
        <v>326</v>
      </c>
      <c r="E606" s="381" t="s">
        <v>170</v>
      </c>
    </row>
    <row r="607" spans="1:5" ht="45" customHeight="1" x14ac:dyDescent="0.25">
      <c r="A607" s="543"/>
      <c r="B607" s="378"/>
      <c r="C607" s="379" t="s">
        <v>270</v>
      </c>
      <c r="D607" s="380" t="s">
        <v>327</v>
      </c>
      <c r="E607" s="381" t="s">
        <v>170</v>
      </c>
    </row>
    <row r="608" spans="1:5" ht="45" customHeight="1" x14ac:dyDescent="0.25">
      <c r="A608" s="544"/>
      <c r="B608" s="378"/>
      <c r="C608" s="379" t="s">
        <v>320</v>
      </c>
      <c r="D608" s="380" t="s">
        <v>321</v>
      </c>
      <c r="E608" s="381" t="s">
        <v>170</v>
      </c>
    </row>
    <row r="609" spans="1:5" ht="97.5" customHeight="1" x14ac:dyDescent="0.25">
      <c r="A609" s="567">
        <v>137</v>
      </c>
      <c r="B609" s="374" t="s">
        <v>590</v>
      </c>
      <c r="C609" s="375" t="s">
        <v>316</v>
      </c>
      <c r="D609" s="376" t="s">
        <v>591</v>
      </c>
      <c r="E609" s="377" t="s">
        <v>592</v>
      </c>
    </row>
    <row r="610" spans="1:5" ht="45" customHeight="1" x14ac:dyDescent="0.25">
      <c r="A610" s="543"/>
      <c r="B610" s="378"/>
      <c r="C610" s="379" t="s">
        <v>270</v>
      </c>
      <c r="D610" s="380" t="s">
        <v>319</v>
      </c>
      <c r="E610" s="381" t="s">
        <v>170</v>
      </c>
    </row>
    <row r="611" spans="1:5" ht="45" customHeight="1" x14ac:dyDescent="0.25">
      <c r="A611" s="544"/>
      <c r="B611" s="378"/>
      <c r="C611" s="379" t="s">
        <v>320</v>
      </c>
      <c r="D611" s="380" t="s">
        <v>321</v>
      </c>
      <c r="E611" s="381" t="s">
        <v>170</v>
      </c>
    </row>
    <row r="612" spans="1:5" ht="75" customHeight="1" x14ac:dyDescent="0.25">
      <c r="A612" s="567">
        <v>138</v>
      </c>
      <c r="B612" s="374" t="s">
        <v>593</v>
      </c>
      <c r="C612" s="375" t="s">
        <v>432</v>
      </c>
      <c r="D612" s="376" t="s">
        <v>594</v>
      </c>
      <c r="E612" s="377" t="s">
        <v>595</v>
      </c>
    </row>
    <row r="613" spans="1:5" ht="45" customHeight="1" x14ac:dyDescent="0.25">
      <c r="A613" s="543"/>
      <c r="B613" s="378"/>
      <c r="C613" s="379" t="s">
        <v>270</v>
      </c>
      <c r="D613" s="380" t="s">
        <v>319</v>
      </c>
      <c r="E613" s="381" t="s">
        <v>170</v>
      </c>
    </row>
    <row r="614" spans="1:5" ht="45" customHeight="1" x14ac:dyDescent="0.25">
      <c r="A614" s="544"/>
      <c r="B614" s="378"/>
      <c r="C614" s="379" t="s">
        <v>320</v>
      </c>
      <c r="D614" s="380" t="s">
        <v>321</v>
      </c>
      <c r="E614" s="381" t="s">
        <v>170</v>
      </c>
    </row>
    <row r="615" spans="1:5" ht="45" customHeight="1" x14ac:dyDescent="0.25">
      <c r="A615" s="138"/>
      <c r="B615" s="565" t="s">
        <v>1366</v>
      </c>
      <c r="C615" s="566"/>
      <c r="D615" s="566"/>
      <c r="E615" s="139">
        <v>1917463.97</v>
      </c>
    </row>
    <row r="616" spans="1:5" ht="45" customHeight="1" x14ac:dyDescent="0.25">
      <c r="A616" s="568" t="s">
        <v>1367</v>
      </c>
      <c r="B616" s="546"/>
      <c r="C616" s="546"/>
      <c r="D616" s="546"/>
      <c r="E616" s="546"/>
    </row>
    <row r="617" spans="1:5" ht="45" customHeight="1" x14ac:dyDescent="0.25">
      <c r="A617" s="567">
        <v>139</v>
      </c>
      <c r="B617" s="374" t="s">
        <v>683</v>
      </c>
      <c r="C617" s="375" t="s">
        <v>684</v>
      </c>
      <c r="D617" s="376" t="s">
        <v>685</v>
      </c>
      <c r="E617" s="377" t="s">
        <v>686</v>
      </c>
    </row>
    <row r="618" spans="1:5" ht="45" customHeight="1" x14ac:dyDescent="0.25">
      <c r="A618" s="543"/>
      <c r="B618" s="378"/>
      <c r="C618" s="379" t="s">
        <v>687</v>
      </c>
      <c r="D618" s="380" t="s">
        <v>688</v>
      </c>
      <c r="E618" s="381" t="s">
        <v>170</v>
      </c>
    </row>
    <row r="619" spans="1:5" ht="45" customHeight="1" x14ac:dyDescent="0.25">
      <c r="A619" s="543"/>
      <c r="B619" s="378"/>
      <c r="C619" s="379" t="s">
        <v>270</v>
      </c>
      <c r="D619" s="380" t="s">
        <v>271</v>
      </c>
      <c r="E619" s="381" t="s">
        <v>170</v>
      </c>
    </row>
    <row r="620" spans="1:5" ht="45" customHeight="1" x14ac:dyDescent="0.25">
      <c r="A620" s="544"/>
      <c r="B620" s="378"/>
      <c r="C620" s="379" t="s">
        <v>256</v>
      </c>
      <c r="D620" s="380" t="s">
        <v>257</v>
      </c>
      <c r="E620" s="381"/>
    </row>
    <row r="621" spans="1:5" ht="45" customHeight="1" x14ac:dyDescent="0.25">
      <c r="A621" s="567">
        <v>140</v>
      </c>
      <c r="B621" s="374" t="s">
        <v>689</v>
      </c>
      <c r="C621" s="375" t="s">
        <v>690</v>
      </c>
      <c r="D621" s="376" t="s">
        <v>691</v>
      </c>
      <c r="E621" s="377" t="s">
        <v>692</v>
      </c>
    </row>
    <row r="622" spans="1:5" ht="45" customHeight="1" x14ac:dyDescent="0.25">
      <c r="A622" s="543"/>
      <c r="B622" s="378"/>
      <c r="C622" s="379" t="s">
        <v>693</v>
      </c>
      <c r="D622" s="380" t="s">
        <v>694</v>
      </c>
      <c r="E622" s="381" t="s">
        <v>170</v>
      </c>
    </row>
    <row r="623" spans="1:5" ht="45" customHeight="1" x14ac:dyDescent="0.25">
      <c r="A623" s="543"/>
      <c r="B623" s="378"/>
      <c r="C623" s="379" t="s">
        <v>695</v>
      </c>
      <c r="D623" s="380" t="s">
        <v>696</v>
      </c>
      <c r="E623" s="381" t="s">
        <v>170</v>
      </c>
    </row>
    <row r="624" spans="1:5" ht="45" customHeight="1" x14ac:dyDescent="0.25">
      <c r="A624" s="543"/>
      <c r="B624" s="378"/>
      <c r="C624" s="379" t="s">
        <v>270</v>
      </c>
      <c r="D624" s="380" t="s">
        <v>271</v>
      </c>
      <c r="E624" s="381" t="s">
        <v>170</v>
      </c>
    </row>
    <row r="625" spans="1:5" ht="45" customHeight="1" x14ac:dyDescent="0.25">
      <c r="A625" s="544"/>
      <c r="B625" s="378"/>
      <c r="C625" s="379" t="s">
        <v>256</v>
      </c>
      <c r="D625" s="380" t="s">
        <v>257</v>
      </c>
      <c r="E625" s="381"/>
    </row>
    <row r="626" spans="1:5" ht="45" customHeight="1" x14ac:dyDescent="0.25">
      <c r="A626" s="567">
        <v>141</v>
      </c>
      <c r="B626" s="374" t="s">
        <v>697</v>
      </c>
      <c r="C626" s="375" t="s">
        <v>604</v>
      </c>
      <c r="D626" s="376" t="s">
        <v>676</v>
      </c>
      <c r="E626" s="377" t="s">
        <v>677</v>
      </c>
    </row>
    <row r="627" spans="1:5" ht="45" customHeight="1" x14ac:dyDescent="0.25">
      <c r="A627" s="543"/>
      <c r="B627" s="378"/>
      <c r="C627" s="379" t="s">
        <v>678</v>
      </c>
      <c r="D627" s="380" t="s">
        <v>679</v>
      </c>
      <c r="E627" s="381" t="s">
        <v>170</v>
      </c>
    </row>
    <row r="628" spans="1:5" ht="45" customHeight="1" x14ac:dyDescent="0.25">
      <c r="A628" s="543"/>
      <c r="B628" s="378"/>
      <c r="C628" s="379" t="s">
        <v>355</v>
      </c>
      <c r="D628" s="380" t="s">
        <v>356</v>
      </c>
      <c r="E628" s="381" t="s">
        <v>170</v>
      </c>
    </row>
    <row r="629" spans="1:5" ht="45" customHeight="1" x14ac:dyDescent="0.25">
      <c r="A629" s="543"/>
      <c r="B629" s="378"/>
      <c r="C629" s="379" t="s">
        <v>270</v>
      </c>
      <c r="D629" s="380" t="s">
        <v>271</v>
      </c>
      <c r="E629" s="381" t="s">
        <v>170</v>
      </c>
    </row>
    <row r="630" spans="1:5" ht="45" customHeight="1" x14ac:dyDescent="0.25">
      <c r="A630" s="544"/>
      <c r="B630" s="378"/>
      <c r="C630" s="379" t="s">
        <v>256</v>
      </c>
      <c r="D630" s="380" t="s">
        <v>257</v>
      </c>
      <c r="E630" s="381"/>
    </row>
    <row r="631" spans="1:5" ht="45" customHeight="1" x14ac:dyDescent="0.25">
      <c r="A631" s="567">
        <v>142</v>
      </c>
      <c r="B631" s="374" t="s">
        <v>698</v>
      </c>
      <c r="C631" s="375" t="s">
        <v>699</v>
      </c>
      <c r="D631" s="376" t="s">
        <v>700</v>
      </c>
      <c r="E631" s="377" t="s">
        <v>701</v>
      </c>
    </row>
    <row r="632" spans="1:5" ht="45" customHeight="1" x14ac:dyDescent="0.25">
      <c r="A632" s="543"/>
      <c r="B632" s="378"/>
      <c r="C632" s="379" t="s">
        <v>678</v>
      </c>
      <c r="D632" s="380" t="s">
        <v>679</v>
      </c>
      <c r="E632" s="381" t="s">
        <v>170</v>
      </c>
    </row>
    <row r="633" spans="1:5" ht="45" customHeight="1" x14ac:dyDescent="0.25">
      <c r="A633" s="543"/>
      <c r="B633" s="378"/>
      <c r="C633" s="379" t="s">
        <v>702</v>
      </c>
      <c r="D633" s="380" t="s">
        <v>356</v>
      </c>
      <c r="E633" s="381" t="s">
        <v>170</v>
      </c>
    </row>
    <row r="634" spans="1:5" ht="45" customHeight="1" x14ac:dyDescent="0.25">
      <c r="A634" s="543"/>
      <c r="B634" s="378"/>
      <c r="C634" s="379" t="s">
        <v>270</v>
      </c>
      <c r="D634" s="380" t="s">
        <v>271</v>
      </c>
      <c r="E634" s="381" t="s">
        <v>170</v>
      </c>
    </row>
    <row r="635" spans="1:5" ht="45" customHeight="1" x14ac:dyDescent="0.25">
      <c r="A635" s="544"/>
      <c r="B635" s="378"/>
      <c r="C635" s="379" t="s">
        <v>256</v>
      </c>
      <c r="D635" s="380" t="s">
        <v>257</v>
      </c>
      <c r="E635" s="381"/>
    </row>
    <row r="636" spans="1:5" ht="63.75" customHeight="1" x14ac:dyDescent="0.25">
      <c r="A636" s="567">
        <v>143</v>
      </c>
      <c r="B636" s="374" t="s">
        <v>703</v>
      </c>
      <c r="C636" s="375" t="s">
        <v>704</v>
      </c>
      <c r="D636" s="376" t="s">
        <v>705</v>
      </c>
      <c r="E636" s="377" t="s">
        <v>706</v>
      </c>
    </row>
    <row r="637" spans="1:5" ht="45" customHeight="1" x14ac:dyDescent="0.25">
      <c r="A637" s="544"/>
      <c r="B637" s="378"/>
      <c r="C637" s="379" t="s">
        <v>411</v>
      </c>
      <c r="D637" s="380" t="s">
        <v>412</v>
      </c>
      <c r="E637" s="381" t="s">
        <v>170</v>
      </c>
    </row>
    <row r="638" spans="1:5" ht="45" customHeight="1" x14ac:dyDescent="0.25">
      <c r="A638" s="567">
        <v>144</v>
      </c>
      <c r="B638" s="374" t="s">
        <v>707</v>
      </c>
      <c r="C638" s="375" t="s">
        <v>708</v>
      </c>
      <c r="D638" s="376" t="s">
        <v>709</v>
      </c>
      <c r="E638" s="377" t="s">
        <v>710</v>
      </c>
    </row>
    <row r="639" spans="1:5" ht="45" customHeight="1" x14ac:dyDescent="0.25">
      <c r="A639" s="543"/>
      <c r="B639" s="378"/>
      <c r="C639" s="379" t="s">
        <v>570</v>
      </c>
      <c r="D639" s="380" t="s">
        <v>571</v>
      </c>
      <c r="E639" s="381" t="s">
        <v>170</v>
      </c>
    </row>
    <row r="640" spans="1:5" ht="45" customHeight="1" x14ac:dyDescent="0.25">
      <c r="A640" s="543"/>
      <c r="B640" s="378"/>
      <c r="C640" s="379" t="s">
        <v>268</v>
      </c>
      <c r="D640" s="380" t="s">
        <v>572</v>
      </c>
      <c r="E640" s="381" t="s">
        <v>170</v>
      </c>
    </row>
    <row r="641" spans="1:5" ht="45" customHeight="1" x14ac:dyDescent="0.25">
      <c r="A641" s="543"/>
      <c r="B641" s="378"/>
      <c r="C641" s="379" t="s">
        <v>396</v>
      </c>
      <c r="D641" s="380" t="s">
        <v>382</v>
      </c>
      <c r="E641" s="381" t="s">
        <v>170</v>
      </c>
    </row>
    <row r="642" spans="1:5" ht="45" customHeight="1" x14ac:dyDescent="0.25">
      <c r="A642" s="543"/>
      <c r="B642" s="378"/>
      <c r="C642" s="379" t="s">
        <v>270</v>
      </c>
      <c r="D642" s="380" t="s">
        <v>271</v>
      </c>
      <c r="E642" s="381" t="s">
        <v>170</v>
      </c>
    </row>
    <row r="643" spans="1:5" ht="45" customHeight="1" x14ac:dyDescent="0.25">
      <c r="A643" s="544"/>
      <c r="B643" s="378"/>
      <c r="C643" s="379" t="s">
        <v>256</v>
      </c>
      <c r="D643" s="380" t="s">
        <v>257</v>
      </c>
      <c r="E643" s="381"/>
    </row>
    <row r="644" spans="1:5" ht="45" customHeight="1" x14ac:dyDescent="0.25">
      <c r="A644" s="567">
        <v>145</v>
      </c>
      <c r="B644" s="374" t="s">
        <v>711</v>
      </c>
      <c r="C644" s="375" t="s">
        <v>712</v>
      </c>
      <c r="D644" s="376" t="s">
        <v>713</v>
      </c>
      <c r="E644" s="377" t="s">
        <v>714</v>
      </c>
    </row>
    <row r="645" spans="1:5" ht="45" customHeight="1" x14ac:dyDescent="0.25">
      <c r="A645" s="543"/>
      <c r="B645" s="378"/>
      <c r="C645" s="379" t="s">
        <v>270</v>
      </c>
      <c r="D645" s="380" t="s">
        <v>296</v>
      </c>
      <c r="E645" s="381" t="s">
        <v>170</v>
      </c>
    </row>
    <row r="646" spans="1:5" ht="79.5" customHeight="1" x14ac:dyDescent="0.25">
      <c r="A646" s="543"/>
      <c r="B646" s="378"/>
      <c r="C646" s="379" t="s">
        <v>715</v>
      </c>
      <c r="D646" s="380" t="s">
        <v>716</v>
      </c>
      <c r="E646" s="381" t="s">
        <v>170</v>
      </c>
    </row>
    <row r="647" spans="1:5" ht="60.75" customHeight="1" x14ac:dyDescent="0.25">
      <c r="A647" s="543"/>
      <c r="B647" s="378"/>
      <c r="C647" s="379" t="s">
        <v>297</v>
      </c>
      <c r="D647" s="380" t="s">
        <v>298</v>
      </c>
      <c r="E647" s="381" t="s">
        <v>170</v>
      </c>
    </row>
    <row r="648" spans="1:5" ht="45" customHeight="1" x14ac:dyDescent="0.25">
      <c r="A648" s="544"/>
      <c r="B648" s="378"/>
      <c r="C648" s="379" t="s">
        <v>256</v>
      </c>
      <c r="D648" s="380" t="s">
        <v>257</v>
      </c>
      <c r="E648" s="381"/>
    </row>
    <row r="649" spans="1:5" ht="105" customHeight="1" x14ac:dyDescent="0.25">
      <c r="A649" s="567">
        <v>146</v>
      </c>
      <c r="B649" s="374" t="s">
        <v>717</v>
      </c>
      <c r="C649" s="375" t="s">
        <v>293</v>
      </c>
      <c r="D649" s="376" t="s">
        <v>718</v>
      </c>
      <c r="E649" s="377" t="s">
        <v>719</v>
      </c>
    </row>
    <row r="650" spans="1:5" ht="45" customHeight="1" x14ac:dyDescent="0.25">
      <c r="A650" s="543"/>
      <c r="B650" s="378"/>
      <c r="C650" s="379" t="s">
        <v>270</v>
      </c>
      <c r="D650" s="380" t="s">
        <v>296</v>
      </c>
      <c r="E650" s="381" t="s">
        <v>170</v>
      </c>
    </row>
    <row r="651" spans="1:5" ht="63.75" customHeight="1" x14ac:dyDescent="0.25">
      <c r="A651" s="543"/>
      <c r="B651" s="378"/>
      <c r="C651" s="379" t="s">
        <v>715</v>
      </c>
      <c r="D651" s="380" t="s">
        <v>716</v>
      </c>
      <c r="E651" s="381" t="s">
        <v>170</v>
      </c>
    </row>
    <row r="652" spans="1:5" ht="70.5" customHeight="1" x14ac:dyDescent="0.25">
      <c r="A652" s="543"/>
      <c r="B652" s="378"/>
      <c r="C652" s="379" t="s">
        <v>297</v>
      </c>
      <c r="D652" s="380" t="s">
        <v>298</v>
      </c>
      <c r="E652" s="381" t="s">
        <v>170</v>
      </c>
    </row>
    <row r="653" spans="1:5" ht="45" customHeight="1" x14ac:dyDescent="0.25">
      <c r="A653" s="544"/>
      <c r="B653" s="378"/>
      <c r="C653" s="379" t="s">
        <v>256</v>
      </c>
      <c r="D653" s="380" t="s">
        <v>257</v>
      </c>
      <c r="E653" s="381"/>
    </row>
    <row r="654" spans="1:5" ht="95.25" customHeight="1" x14ac:dyDescent="0.25">
      <c r="A654" s="567">
        <v>147</v>
      </c>
      <c r="B654" s="374" t="s">
        <v>720</v>
      </c>
      <c r="C654" s="375" t="s">
        <v>293</v>
      </c>
      <c r="D654" s="376" t="s">
        <v>718</v>
      </c>
      <c r="E654" s="377" t="s">
        <v>719</v>
      </c>
    </row>
    <row r="655" spans="1:5" ht="45" customHeight="1" x14ac:dyDescent="0.25">
      <c r="A655" s="543"/>
      <c r="B655" s="378"/>
      <c r="C655" s="379" t="s">
        <v>270</v>
      </c>
      <c r="D655" s="380" t="s">
        <v>296</v>
      </c>
      <c r="E655" s="381" t="s">
        <v>170</v>
      </c>
    </row>
    <row r="656" spans="1:5" ht="45" customHeight="1" x14ac:dyDescent="0.25">
      <c r="A656" s="543"/>
      <c r="B656" s="378"/>
      <c r="C656" s="379" t="s">
        <v>715</v>
      </c>
      <c r="D656" s="380" t="s">
        <v>716</v>
      </c>
      <c r="E656" s="381" t="s">
        <v>170</v>
      </c>
    </row>
    <row r="657" spans="1:5" ht="45" customHeight="1" x14ac:dyDescent="0.25">
      <c r="A657" s="543"/>
      <c r="B657" s="378"/>
      <c r="C657" s="379" t="s">
        <v>297</v>
      </c>
      <c r="D657" s="380" t="s">
        <v>298</v>
      </c>
      <c r="E657" s="381" t="s">
        <v>170</v>
      </c>
    </row>
    <row r="658" spans="1:5" ht="45" customHeight="1" x14ac:dyDescent="0.25">
      <c r="A658" s="544"/>
      <c r="B658" s="378"/>
      <c r="C658" s="379" t="s">
        <v>256</v>
      </c>
      <c r="D658" s="380" t="s">
        <v>257</v>
      </c>
      <c r="E658" s="381"/>
    </row>
    <row r="659" spans="1:5" ht="68.25" customHeight="1" x14ac:dyDescent="0.25">
      <c r="A659" s="567">
        <v>148</v>
      </c>
      <c r="B659" s="374" t="s">
        <v>721</v>
      </c>
      <c r="C659" s="375" t="s">
        <v>300</v>
      </c>
      <c r="D659" s="376" t="s">
        <v>722</v>
      </c>
      <c r="E659" s="377" t="s">
        <v>723</v>
      </c>
    </row>
    <row r="660" spans="1:5" ht="66" customHeight="1" x14ac:dyDescent="0.25">
      <c r="A660" s="543"/>
      <c r="B660" s="378"/>
      <c r="C660" s="379" t="s">
        <v>282</v>
      </c>
      <c r="D660" s="380" t="s">
        <v>303</v>
      </c>
      <c r="E660" s="381" t="s">
        <v>170</v>
      </c>
    </row>
    <row r="661" spans="1:5" ht="45" customHeight="1" x14ac:dyDescent="0.25">
      <c r="A661" s="543"/>
      <c r="B661" s="378"/>
      <c r="C661" s="379" t="s">
        <v>270</v>
      </c>
      <c r="D661" s="380" t="s">
        <v>271</v>
      </c>
      <c r="E661" s="381" t="s">
        <v>170</v>
      </c>
    </row>
    <row r="662" spans="1:5" ht="45" customHeight="1" x14ac:dyDescent="0.25">
      <c r="A662" s="544"/>
      <c r="B662" s="378"/>
      <c r="C662" s="379" t="s">
        <v>256</v>
      </c>
      <c r="D662" s="380" t="s">
        <v>257</v>
      </c>
      <c r="E662" s="381"/>
    </row>
    <row r="663" spans="1:5" ht="90" customHeight="1" x14ac:dyDescent="0.25">
      <c r="A663" s="567">
        <v>149</v>
      </c>
      <c r="B663" s="374" t="s">
        <v>724</v>
      </c>
      <c r="C663" s="375" t="s">
        <v>613</v>
      </c>
      <c r="D663" s="376" t="s">
        <v>725</v>
      </c>
      <c r="E663" s="377" t="s">
        <v>726</v>
      </c>
    </row>
    <row r="664" spans="1:5" ht="71.25" customHeight="1" x14ac:dyDescent="0.25">
      <c r="A664" s="543"/>
      <c r="B664" s="378"/>
      <c r="C664" s="379" t="s">
        <v>282</v>
      </c>
      <c r="D664" s="380" t="s">
        <v>283</v>
      </c>
      <c r="E664" s="381" t="s">
        <v>170</v>
      </c>
    </row>
    <row r="665" spans="1:5" ht="66" customHeight="1" x14ac:dyDescent="0.25">
      <c r="A665" s="543"/>
      <c r="B665" s="378"/>
      <c r="C665" s="379" t="s">
        <v>284</v>
      </c>
      <c r="D665" s="380" t="s">
        <v>285</v>
      </c>
      <c r="E665" s="381" t="s">
        <v>170</v>
      </c>
    </row>
    <row r="666" spans="1:5" ht="45" customHeight="1" x14ac:dyDescent="0.25">
      <c r="A666" s="543"/>
      <c r="B666" s="378"/>
      <c r="C666" s="379" t="s">
        <v>270</v>
      </c>
      <c r="D666" s="380" t="s">
        <v>271</v>
      </c>
      <c r="E666" s="381" t="s">
        <v>170</v>
      </c>
    </row>
    <row r="667" spans="1:5" ht="45" customHeight="1" x14ac:dyDescent="0.25">
      <c r="A667" s="544"/>
      <c r="B667" s="378"/>
      <c r="C667" s="379" t="s">
        <v>256</v>
      </c>
      <c r="D667" s="380" t="s">
        <v>257</v>
      </c>
      <c r="E667" s="381"/>
    </row>
    <row r="668" spans="1:5" ht="45" customHeight="1" x14ac:dyDescent="0.25">
      <c r="A668" s="567">
        <v>150</v>
      </c>
      <c r="B668" s="374" t="s">
        <v>727</v>
      </c>
      <c r="C668" s="375" t="s">
        <v>728</v>
      </c>
      <c r="D668" s="376" t="s">
        <v>729</v>
      </c>
      <c r="E668" s="377" t="s">
        <v>730</v>
      </c>
    </row>
    <row r="669" spans="1:5" ht="45" customHeight="1" x14ac:dyDescent="0.25">
      <c r="A669" s="543"/>
      <c r="B669" s="378"/>
      <c r="C669" s="379" t="s">
        <v>731</v>
      </c>
      <c r="D669" s="380" t="s">
        <v>732</v>
      </c>
      <c r="E669" s="381" t="s">
        <v>170</v>
      </c>
    </row>
    <row r="670" spans="1:5" ht="45" customHeight="1" x14ac:dyDescent="0.25">
      <c r="A670" s="543"/>
      <c r="B670" s="378"/>
      <c r="C670" s="379" t="s">
        <v>268</v>
      </c>
      <c r="D670" s="380" t="s">
        <v>572</v>
      </c>
      <c r="E670" s="381" t="s">
        <v>170</v>
      </c>
    </row>
    <row r="671" spans="1:5" ht="45" customHeight="1" x14ac:dyDescent="0.25">
      <c r="A671" s="543"/>
      <c r="B671" s="378"/>
      <c r="C671" s="379" t="s">
        <v>270</v>
      </c>
      <c r="D671" s="380" t="s">
        <v>271</v>
      </c>
      <c r="E671" s="381" t="s">
        <v>170</v>
      </c>
    </row>
    <row r="672" spans="1:5" ht="45" customHeight="1" x14ac:dyDescent="0.25">
      <c r="A672" s="544"/>
      <c r="B672" s="378"/>
      <c r="C672" s="379" t="s">
        <v>256</v>
      </c>
      <c r="D672" s="380" t="s">
        <v>257</v>
      </c>
      <c r="E672" s="381"/>
    </row>
    <row r="673" spans="1:5" ht="71.25" customHeight="1" x14ac:dyDescent="0.25">
      <c r="A673" s="567">
        <v>151</v>
      </c>
      <c r="B673" s="374" t="s">
        <v>733</v>
      </c>
      <c r="C673" s="375" t="s">
        <v>734</v>
      </c>
      <c r="D673" s="376" t="s">
        <v>735</v>
      </c>
      <c r="E673" s="377" t="s">
        <v>736</v>
      </c>
    </row>
    <row r="674" spans="1:5" ht="63.75" customHeight="1" x14ac:dyDescent="0.25">
      <c r="A674" s="543"/>
      <c r="B674" s="378"/>
      <c r="C674" s="379" t="s">
        <v>282</v>
      </c>
      <c r="D674" s="380" t="s">
        <v>303</v>
      </c>
      <c r="E674" s="381" t="s">
        <v>170</v>
      </c>
    </row>
    <row r="675" spans="1:5" ht="45" customHeight="1" x14ac:dyDescent="0.25">
      <c r="A675" s="543"/>
      <c r="B675" s="378"/>
      <c r="C675" s="379" t="s">
        <v>270</v>
      </c>
      <c r="D675" s="380" t="s">
        <v>271</v>
      </c>
      <c r="E675" s="381" t="s">
        <v>170</v>
      </c>
    </row>
    <row r="676" spans="1:5" ht="45" customHeight="1" x14ac:dyDescent="0.25">
      <c r="A676" s="544"/>
      <c r="B676" s="378"/>
      <c r="C676" s="379" t="s">
        <v>256</v>
      </c>
      <c r="D676" s="380" t="s">
        <v>257</v>
      </c>
      <c r="E676" s="381"/>
    </row>
    <row r="677" spans="1:5" ht="88.5" customHeight="1" x14ac:dyDescent="0.25">
      <c r="A677" s="567">
        <v>152</v>
      </c>
      <c r="B677" s="374" t="s">
        <v>737</v>
      </c>
      <c r="C677" s="375" t="s">
        <v>316</v>
      </c>
      <c r="D677" s="376" t="s">
        <v>738</v>
      </c>
      <c r="E677" s="377" t="s">
        <v>739</v>
      </c>
    </row>
    <row r="678" spans="1:5" ht="45" customHeight="1" x14ac:dyDescent="0.25">
      <c r="A678" s="543"/>
      <c r="B678" s="378"/>
      <c r="C678" s="379" t="s">
        <v>270</v>
      </c>
      <c r="D678" s="380" t="s">
        <v>319</v>
      </c>
      <c r="E678" s="381" t="s">
        <v>170</v>
      </c>
    </row>
    <row r="679" spans="1:5" ht="45" customHeight="1" x14ac:dyDescent="0.25">
      <c r="A679" s="544"/>
      <c r="B679" s="378"/>
      <c r="C679" s="379" t="s">
        <v>740</v>
      </c>
      <c r="D679" s="380" t="s">
        <v>741</v>
      </c>
      <c r="E679" s="381" t="s">
        <v>170</v>
      </c>
    </row>
    <row r="680" spans="1:5" ht="66.75" customHeight="1" x14ac:dyDescent="0.25">
      <c r="A680" s="567">
        <v>153</v>
      </c>
      <c r="B680" s="374" t="s">
        <v>680</v>
      </c>
      <c r="C680" s="375" t="s">
        <v>31</v>
      </c>
      <c r="D680" s="376" t="s">
        <v>681</v>
      </c>
      <c r="E680" s="377" t="s">
        <v>682</v>
      </c>
    </row>
    <row r="681" spans="1:5" ht="45" customHeight="1" x14ac:dyDescent="0.25">
      <c r="A681" s="543"/>
      <c r="B681" s="378"/>
      <c r="C681" s="379" t="s">
        <v>325</v>
      </c>
      <c r="D681" s="380" t="s">
        <v>326</v>
      </c>
      <c r="E681" s="381" t="s">
        <v>170</v>
      </c>
    </row>
    <row r="682" spans="1:5" ht="45" customHeight="1" x14ac:dyDescent="0.25">
      <c r="A682" s="543"/>
      <c r="B682" s="378"/>
      <c r="C682" s="379" t="s">
        <v>270</v>
      </c>
      <c r="D682" s="380" t="s">
        <v>327</v>
      </c>
      <c r="E682" s="381" t="s">
        <v>170</v>
      </c>
    </row>
    <row r="683" spans="1:5" ht="45" customHeight="1" x14ac:dyDescent="0.25">
      <c r="A683" s="544"/>
      <c r="B683" s="378"/>
      <c r="C683" s="379" t="s">
        <v>320</v>
      </c>
      <c r="D683" s="380" t="s">
        <v>321</v>
      </c>
      <c r="E683" s="381" t="s">
        <v>170</v>
      </c>
    </row>
    <row r="684" spans="1:5" ht="45" customHeight="1" x14ac:dyDescent="0.25">
      <c r="A684" s="567">
        <v>154</v>
      </c>
      <c r="B684" s="374" t="s">
        <v>742</v>
      </c>
      <c r="C684" s="375" t="s">
        <v>336</v>
      </c>
      <c r="D684" s="376" t="s">
        <v>743</v>
      </c>
      <c r="E684" s="377" t="s">
        <v>338</v>
      </c>
    </row>
    <row r="685" spans="1:5" ht="45" customHeight="1" x14ac:dyDescent="0.25">
      <c r="A685" s="543"/>
      <c r="B685" s="378"/>
      <c r="C685" s="379" t="s">
        <v>270</v>
      </c>
      <c r="D685" s="380" t="s">
        <v>332</v>
      </c>
      <c r="E685" s="381" t="s">
        <v>170</v>
      </c>
    </row>
    <row r="686" spans="1:5" ht="45" customHeight="1" x14ac:dyDescent="0.25">
      <c r="A686" s="544"/>
      <c r="B686" s="378"/>
      <c r="C686" s="379" t="s">
        <v>740</v>
      </c>
      <c r="D686" s="380" t="s">
        <v>744</v>
      </c>
      <c r="E686" s="381" t="s">
        <v>170</v>
      </c>
    </row>
    <row r="687" spans="1:5" ht="69" customHeight="1" x14ac:dyDescent="0.25">
      <c r="A687" s="567">
        <v>155</v>
      </c>
      <c r="B687" s="374" t="s">
        <v>745</v>
      </c>
      <c r="C687" s="375" t="s">
        <v>31</v>
      </c>
      <c r="D687" s="376" t="s">
        <v>746</v>
      </c>
      <c r="E687" s="377" t="s">
        <v>747</v>
      </c>
    </row>
    <row r="688" spans="1:5" ht="45" customHeight="1" x14ac:dyDescent="0.25">
      <c r="A688" s="543"/>
      <c r="B688" s="378"/>
      <c r="C688" s="379" t="s">
        <v>270</v>
      </c>
      <c r="D688" s="380" t="s">
        <v>327</v>
      </c>
      <c r="E688" s="381" t="s">
        <v>170</v>
      </c>
    </row>
    <row r="689" spans="1:5" ht="45" customHeight="1" x14ac:dyDescent="0.25">
      <c r="A689" s="544"/>
      <c r="B689" s="378"/>
      <c r="C689" s="379" t="s">
        <v>320</v>
      </c>
      <c r="D689" s="380" t="s">
        <v>321</v>
      </c>
      <c r="E689" s="381" t="s">
        <v>170</v>
      </c>
    </row>
    <row r="690" spans="1:5" ht="45" customHeight="1" x14ac:dyDescent="0.25">
      <c r="A690" s="567">
        <v>156</v>
      </c>
      <c r="B690" s="374" t="s">
        <v>748</v>
      </c>
      <c r="C690" s="375" t="s">
        <v>749</v>
      </c>
      <c r="D690" s="376" t="s">
        <v>750</v>
      </c>
      <c r="E690" s="377">
        <v>379.08</v>
      </c>
    </row>
    <row r="691" spans="1:5" ht="45" customHeight="1" x14ac:dyDescent="0.25">
      <c r="A691" s="543"/>
      <c r="B691" s="378"/>
      <c r="C691" s="379" t="s">
        <v>270</v>
      </c>
      <c r="D691" s="380" t="s">
        <v>751</v>
      </c>
      <c r="E691" s="381" t="s">
        <v>170</v>
      </c>
    </row>
    <row r="692" spans="1:5" ht="45" customHeight="1" x14ac:dyDescent="0.25">
      <c r="A692" s="543"/>
      <c r="B692" s="378"/>
      <c r="C692" s="379" t="s">
        <v>752</v>
      </c>
      <c r="D692" s="380" t="s">
        <v>753</v>
      </c>
      <c r="E692" s="381" t="s">
        <v>170</v>
      </c>
    </row>
    <row r="693" spans="1:5" ht="45" customHeight="1" x14ac:dyDescent="0.25">
      <c r="A693" s="543"/>
      <c r="B693" s="378"/>
      <c r="C693" s="379" t="s">
        <v>754</v>
      </c>
      <c r="D693" s="380" t="s">
        <v>755</v>
      </c>
      <c r="E693" s="381" t="s">
        <v>170</v>
      </c>
    </row>
    <row r="694" spans="1:5" ht="45" customHeight="1" x14ac:dyDescent="0.25">
      <c r="A694" s="544"/>
      <c r="B694" s="378"/>
      <c r="C694" s="379" t="s">
        <v>256</v>
      </c>
      <c r="D694" s="380" t="s">
        <v>257</v>
      </c>
      <c r="E694" s="381"/>
    </row>
    <row r="695" spans="1:5" ht="45" customHeight="1" x14ac:dyDescent="0.25">
      <c r="A695" s="567">
        <v>157</v>
      </c>
      <c r="B695" s="374" t="s">
        <v>756</v>
      </c>
      <c r="C695" s="375" t="s">
        <v>757</v>
      </c>
      <c r="D695" s="376" t="s">
        <v>758</v>
      </c>
      <c r="E695" s="377">
        <v>303.42</v>
      </c>
    </row>
    <row r="696" spans="1:5" ht="45" customHeight="1" x14ac:dyDescent="0.25">
      <c r="A696" s="543"/>
      <c r="B696" s="378"/>
      <c r="C696" s="379" t="s">
        <v>270</v>
      </c>
      <c r="D696" s="380" t="s">
        <v>751</v>
      </c>
      <c r="E696" s="381" t="s">
        <v>170</v>
      </c>
    </row>
    <row r="697" spans="1:5" ht="45" customHeight="1" x14ac:dyDescent="0.25">
      <c r="A697" s="543"/>
      <c r="B697" s="378"/>
      <c r="C697" s="379" t="s">
        <v>752</v>
      </c>
      <c r="D697" s="380" t="s">
        <v>753</v>
      </c>
      <c r="E697" s="381" t="s">
        <v>170</v>
      </c>
    </row>
    <row r="698" spans="1:5" ht="45" customHeight="1" x14ac:dyDescent="0.25">
      <c r="A698" s="543"/>
      <c r="B698" s="378"/>
      <c r="C698" s="379" t="s">
        <v>754</v>
      </c>
      <c r="D698" s="380" t="s">
        <v>755</v>
      </c>
      <c r="E698" s="381" t="s">
        <v>170</v>
      </c>
    </row>
    <row r="699" spans="1:5" ht="45" customHeight="1" x14ac:dyDescent="0.25">
      <c r="A699" s="544"/>
      <c r="B699" s="378"/>
      <c r="C699" s="379" t="s">
        <v>256</v>
      </c>
      <c r="D699" s="380" t="s">
        <v>257</v>
      </c>
      <c r="E699" s="381"/>
    </row>
    <row r="700" spans="1:5" ht="94.5" customHeight="1" x14ac:dyDescent="0.25">
      <c r="A700" s="567">
        <v>158</v>
      </c>
      <c r="B700" s="374" t="s">
        <v>759</v>
      </c>
      <c r="C700" s="375" t="s">
        <v>613</v>
      </c>
      <c r="D700" s="376" t="s">
        <v>650</v>
      </c>
      <c r="E700" s="377" t="s">
        <v>651</v>
      </c>
    </row>
    <row r="701" spans="1:5" ht="70.5" customHeight="1" x14ac:dyDescent="0.25">
      <c r="A701" s="543"/>
      <c r="B701" s="378"/>
      <c r="C701" s="379" t="s">
        <v>282</v>
      </c>
      <c r="D701" s="380" t="s">
        <v>283</v>
      </c>
      <c r="E701" s="381" t="s">
        <v>170</v>
      </c>
    </row>
    <row r="702" spans="1:5" ht="73.5" customHeight="1" x14ac:dyDescent="0.25">
      <c r="A702" s="543"/>
      <c r="B702" s="378"/>
      <c r="C702" s="379" t="s">
        <v>284</v>
      </c>
      <c r="D702" s="380" t="s">
        <v>285</v>
      </c>
      <c r="E702" s="381" t="s">
        <v>170</v>
      </c>
    </row>
    <row r="703" spans="1:5" ht="45" customHeight="1" x14ac:dyDescent="0.25">
      <c r="A703" s="543"/>
      <c r="B703" s="378"/>
      <c r="C703" s="379" t="s">
        <v>270</v>
      </c>
      <c r="D703" s="380" t="s">
        <v>271</v>
      </c>
      <c r="E703" s="381" t="s">
        <v>170</v>
      </c>
    </row>
    <row r="704" spans="1:5" ht="45" customHeight="1" x14ac:dyDescent="0.25">
      <c r="A704" s="544"/>
      <c r="B704" s="378"/>
      <c r="C704" s="379" t="s">
        <v>256</v>
      </c>
      <c r="D704" s="380" t="s">
        <v>257</v>
      </c>
      <c r="E704" s="381"/>
    </row>
    <row r="705" spans="1:5" ht="45" customHeight="1" x14ac:dyDescent="0.25">
      <c r="A705" s="567">
        <v>159</v>
      </c>
      <c r="B705" s="374" t="s">
        <v>760</v>
      </c>
      <c r="C705" s="375" t="s">
        <v>761</v>
      </c>
      <c r="D705" s="376" t="s">
        <v>762</v>
      </c>
      <c r="E705" s="377">
        <v>341.25</v>
      </c>
    </row>
    <row r="706" spans="1:5" ht="45" customHeight="1" x14ac:dyDescent="0.25">
      <c r="A706" s="543"/>
      <c r="B706" s="378"/>
      <c r="C706" s="379" t="s">
        <v>270</v>
      </c>
      <c r="D706" s="380" t="s">
        <v>751</v>
      </c>
      <c r="E706" s="381" t="s">
        <v>170</v>
      </c>
    </row>
    <row r="707" spans="1:5" ht="45" customHeight="1" x14ac:dyDescent="0.25">
      <c r="A707" s="543"/>
      <c r="B707" s="378"/>
      <c r="C707" s="379" t="s">
        <v>752</v>
      </c>
      <c r="D707" s="380" t="s">
        <v>753</v>
      </c>
      <c r="E707" s="381" t="s">
        <v>170</v>
      </c>
    </row>
    <row r="708" spans="1:5" ht="45" customHeight="1" x14ac:dyDescent="0.25">
      <c r="A708" s="543"/>
      <c r="B708" s="378"/>
      <c r="C708" s="379" t="s">
        <v>754</v>
      </c>
      <c r="D708" s="380" t="s">
        <v>755</v>
      </c>
      <c r="E708" s="381" t="s">
        <v>170</v>
      </c>
    </row>
    <row r="709" spans="1:5" ht="45" customHeight="1" x14ac:dyDescent="0.25">
      <c r="A709" s="544"/>
      <c r="B709" s="378"/>
      <c r="C709" s="379" t="s">
        <v>256</v>
      </c>
      <c r="D709" s="380" t="s">
        <v>257</v>
      </c>
      <c r="E709" s="381"/>
    </row>
    <row r="710" spans="1:5" ht="45" customHeight="1" x14ac:dyDescent="0.25">
      <c r="A710" s="567">
        <v>160</v>
      </c>
      <c r="B710" s="374" t="s">
        <v>763</v>
      </c>
      <c r="C710" s="375" t="s">
        <v>336</v>
      </c>
      <c r="D710" s="376" t="s">
        <v>743</v>
      </c>
      <c r="E710" s="377" t="s">
        <v>338</v>
      </c>
    </row>
    <row r="711" spans="1:5" ht="45" customHeight="1" x14ac:dyDescent="0.25">
      <c r="A711" s="543"/>
      <c r="B711" s="378"/>
      <c r="C711" s="379" t="s">
        <v>270</v>
      </c>
      <c r="D711" s="380" t="s">
        <v>332</v>
      </c>
      <c r="E711" s="381" t="s">
        <v>170</v>
      </c>
    </row>
    <row r="712" spans="1:5" ht="45" customHeight="1" x14ac:dyDescent="0.25">
      <c r="A712" s="544"/>
      <c r="B712" s="378"/>
      <c r="C712" s="379" t="s">
        <v>740</v>
      </c>
      <c r="D712" s="380" t="s">
        <v>744</v>
      </c>
      <c r="E712" s="381" t="s">
        <v>170</v>
      </c>
    </row>
    <row r="713" spans="1:5" ht="80.25" customHeight="1" x14ac:dyDescent="0.25">
      <c r="A713" s="567">
        <v>161</v>
      </c>
      <c r="B713" s="374" t="s">
        <v>477</v>
      </c>
      <c r="C713" s="375" t="s">
        <v>316</v>
      </c>
      <c r="D713" s="376" t="s">
        <v>429</v>
      </c>
      <c r="E713" s="377" t="s">
        <v>430</v>
      </c>
    </row>
    <row r="714" spans="1:5" ht="45" customHeight="1" x14ac:dyDescent="0.25">
      <c r="A714" s="543"/>
      <c r="B714" s="378"/>
      <c r="C714" s="379" t="s">
        <v>270</v>
      </c>
      <c r="D714" s="380" t="s">
        <v>319</v>
      </c>
      <c r="E714" s="381" t="s">
        <v>170</v>
      </c>
    </row>
    <row r="715" spans="1:5" ht="45" customHeight="1" x14ac:dyDescent="0.25">
      <c r="A715" s="544"/>
      <c r="B715" s="378"/>
      <c r="C715" s="379" t="s">
        <v>320</v>
      </c>
      <c r="D715" s="380" t="s">
        <v>321</v>
      </c>
      <c r="E715" s="381" t="s">
        <v>170</v>
      </c>
    </row>
    <row r="716" spans="1:5" ht="45" customHeight="1" x14ac:dyDescent="0.25">
      <c r="A716" s="567">
        <v>162</v>
      </c>
      <c r="B716" s="374" t="s">
        <v>764</v>
      </c>
      <c r="C716" s="375" t="s">
        <v>765</v>
      </c>
      <c r="D716" s="376" t="s">
        <v>766</v>
      </c>
      <c r="E716" s="377" t="s">
        <v>767</v>
      </c>
    </row>
    <row r="717" spans="1:5" ht="45" customHeight="1" x14ac:dyDescent="0.25">
      <c r="A717" s="543"/>
      <c r="B717" s="378"/>
      <c r="C717" s="379" t="s">
        <v>270</v>
      </c>
      <c r="D717" s="380" t="s">
        <v>332</v>
      </c>
      <c r="E717" s="381" t="s">
        <v>170</v>
      </c>
    </row>
    <row r="718" spans="1:5" ht="45" customHeight="1" x14ac:dyDescent="0.25">
      <c r="A718" s="544"/>
      <c r="B718" s="378"/>
      <c r="C718" s="379" t="s">
        <v>740</v>
      </c>
      <c r="D718" s="380" t="s">
        <v>768</v>
      </c>
      <c r="E718" s="381" t="s">
        <v>170</v>
      </c>
    </row>
    <row r="719" spans="1:5" ht="95.25" customHeight="1" x14ac:dyDescent="0.25">
      <c r="A719" s="567">
        <v>163</v>
      </c>
      <c r="B719" s="374" t="s">
        <v>769</v>
      </c>
      <c r="C719" s="375" t="s">
        <v>316</v>
      </c>
      <c r="D719" s="376" t="s">
        <v>429</v>
      </c>
      <c r="E719" s="377" t="s">
        <v>430</v>
      </c>
    </row>
    <row r="720" spans="1:5" ht="45" customHeight="1" x14ac:dyDescent="0.25">
      <c r="A720" s="543"/>
      <c r="B720" s="378"/>
      <c r="C720" s="379" t="s">
        <v>270</v>
      </c>
      <c r="D720" s="380" t="s">
        <v>319</v>
      </c>
      <c r="E720" s="381" t="s">
        <v>170</v>
      </c>
    </row>
    <row r="721" spans="1:5" ht="45" customHeight="1" x14ac:dyDescent="0.25">
      <c r="A721" s="544"/>
      <c r="B721" s="378"/>
      <c r="C721" s="379" t="s">
        <v>320</v>
      </c>
      <c r="D721" s="380" t="s">
        <v>321</v>
      </c>
      <c r="E721" s="381" t="s">
        <v>170</v>
      </c>
    </row>
    <row r="722" spans="1:5" ht="66" customHeight="1" x14ac:dyDescent="0.25">
      <c r="A722" s="567">
        <v>164</v>
      </c>
      <c r="B722" s="374" t="s">
        <v>770</v>
      </c>
      <c r="C722" s="375" t="s">
        <v>771</v>
      </c>
      <c r="D722" s="376" t="s">
        <v>772</v>
      </c>
      <c r="E722" s="377" t="s">
        <v>773</v>
      </c>
    </row>
    <row r="723" spans="1:5" ht="45" customHeight="1" x14ac:dyDescent="0.25">
      <c r="A723" s="543"/>
      <c r="B723" s="378"/>
      <c r="C723" s="379" t="s">
        <v>270</v>
      </c>
      <c r="D723" s="380" t="s">
        <v>774</v>
      </c>
      <c r="E723" s="381" t="s">
        <v>170</v>
      </c>
    </row>
    <row r="724" spans="1:5" ht="45" customHeight="1" x14ac:dyDescent="0.25">
      <c r="A724" s="544"/>
      <c r="B724" s="378"/>
      <c r="C724" s="379" t="s">
        <v>740</v>
      </c>
      <c r="D724" s="380" t="s">
        <v>768</v>
      </c>
      <c r="E724" s="381" t="s">
        <v>170</v>
      </c>
    </row>
    <row r="725" spans="1:5" ht="45" customHeight="1" x14ac:dyDescent="0.25">
      <c r="A725" s="567">
        <v>165</v>
      </c>
      <c r="B725" s="374" t="s">
        <v>775</v>
      </c>
      <c r="C725" s="375" t="s">
        <v>776</v>
      </c>
      <c r="D725" s="376" t="s">
        <v>777</v>
      </c>
      <c r="E725" s="377">
        <v>83.06</v>
      </c>
    </row>
    <row r="726" spans="1:5" ht="45" customHeight="1" x14ac:dyDescent="0.25">
      <c r="A726" s="543"/>
      <c r="B726" s="378"/>
      <c r="C726" s="379" t="s">
        <v>678</v>
      </c>
      <c r="D726" s="380" t="s">
        <v>679</v>
      </c>
      <c r="E726" s="381" t="s">
        <v>170</v>
      </c>
    </row>
    <row r="727" spans="1:5" ht="45" customHeight="1" x14ac:dyDescent="0.25">
      <c r="A727" s="543"/>
      <c r="B727" s="378"/>
      <c r="C727" s="379" t="s">
        <v>270</v>
      </c>
      <c r="D727" s="380" t="s">
        <v>778</v>
      </c>
      <c r="E727" s="381" t="s">
        <v>170</v>
      </c>
    </row>
    <row r="728" spans="1:5" ht="45" customHeight="1" x14ac:dyDescent="0.25">
      <c r="A728" s="544"/>
      <c r="B728" s="378"/>
      <c r="C728" s="379" t="s">
        <v>740</v>
      </c>
      <c r="D728" s="380" t="s">
        <v>741</v>
      </c>
      <c r="E728" s="381" t="s">
        <v>170</v>
      </c>
    </row>
    <row r="729" spans="1:5" ht="83.25" customHeight="1" x14ac:dyDescent="0.25">
      <c r="A729" s="567">
        <v>166</v>
      </c>
      <c r="B729" s="374" t="s">
        <v>779</v>
      </c>
      <c r="C729" s="375" t="s">
        <v>780</v>
      </c>
      <c r="D729" s="376" t="s">
        <v>781</v>
      </c>
      <c r="E729" s="377" t="s">
        <v>782</v>
      </c>
    </row>
    <row r="730" spans="1:5" ht="45" customHeight="1" x14ac:dyDescent="0.25">
      <c r="A730" s="543"/>
      <c r="B730" s="378"/>
      <c r="C730" s="379" t="s">
        <v>783</v>
      </c>
      <c r="D730" s="380" t="s">
        <v>784</v>
      </c>
      <c r="E730" s="381" t="s">
        <v>170</v>
      </c>
    </row>
    <row r="731" spans="1:5" ht="45" customHeight="1" x14ac:dyDescent="0.25">
      <c r="A731" s="544"/>
      <c r="B731" s="378"/>
      <c r="C731" s="379" t="s">
        <v>411</v>
      </c>
      <c r="D731" s="380" t="s">
        <v>785</v>
      </c>
      <c r="E731" s="381" t="s">
        <v>170</v>
      </c>
    </row>
    <row r="732" spans="1:5" ht="45" customHeight="1" x14ac:dyDescent="0.25">
      <c r="A732" s="567">
        <v>167</v>
      </c>
      <c r="B732" s="374" t="s">
        <v>786</v>
      </c>
      <c r="C732" s="375" t="s">
        <v>263</v>
      </c>
      <c r="D732" s="376" t="s">
        <v>264</v>
      </c>
      <c r="E732" s="377" t="s">
        <v>265</v>
      </c>
    </row>
    <row r="733" spans="1:5" ht="45" customHeight="1" x14ac:dyDescent="0.25">
      <c r="A733" s="543"/>
      <c r="B733" s="378"/>
      <c r="C733" s="379" t="s">
        <v>266</v>
      </c>
      <c r="D733" s="380" t="s">
        <v>267</v>
      </c>
      <c r="E733" s="381" t="s">
        <v>170</v>
      </c>
    </row>
    <row r="734" spans="1:5" ht="45" customHeight="1" x14ac:dyDescent="0.25">
      <c r="A734" s="543"/>
      <c r="B734" s="378"/>
      <c r="C734" s="379" t="s">
        <v>268</v>
      </c>
      <c r="D734" s="380" t="s">
        <v>269</v>
      </c>
      <c r="E734" s="381" t="s">
        <v>170</v>
      </c>
    </row>
    <row r="735" spans="1:5" ht="45" customHeight="1" x14ac:dyDescent="0.25">
      <c r="A735" s="543"/>
      <c r="B735" s="378"/>
      <c r="C735" s="379" t="s">
        <v>270</v>
      </c>
      <c r="D735" s="380" t="s">
        <v>271</v>
      </c>
      <c r="E735" s="381" t="s">
        <v>170</v>
      </c>
    </row>
    <row r="736" spans="1:5" ht="45" customHeight="1" x14ac:dyDescent="0.25">
      <c r="A736" s="544"/>
      <c r="B736" s="378"/>
      <c r="C736" s="379" t="s">
        <v>256</v>
      </c>
      <c r="D736" s="380" t="s">
        <v>257</v>
      </c>
      <c r="E736" s="381"/>
    </row>
    <row r="737" spans="1:5" ht="45" customHeight="1" x14ac:dyDescent="0.25">
      <c r="A737" s="373">
        <v>168</v>
      </c>
      <c r="B737" s="374" t="s">
        <v>1304</v>
      </c>
      <c r="C737" s="375"/>
      <c r="D737" s="376"/>
      <c r="E737" s="377"/>
    </row>
    <row r="738" spans="1:5" ht="45" customHeight="1" x14ac:dyDescent="0.25">
      <c r="A738" s="138"/>
      <c r="B738" s="565" t="s">
        <v>1368</v>
      </c>
      <c r="C738" s="566"/>
      <c r="D738" s="566"/>
      <c r="E738" s="139">
        <v>3540416.84</v>
      </c>
    </row>
    <row r="739" spans="1:5" ht="45" customHeight="1" x14ac:dyDescent="0.25">
      <c r="A739" s="373"/>
      <c r="B739" s="547" t="s">
        <v>236</v>
      </c>
      <c r="C739" s="548"/>
      <c r="D739" s="548"/>
      <c r="E739" s="382"/>
    </row>
    <row r="740" spans="1:5" ht="45" customHeight="1" x14ac:dyDescent="0.25">
      <c r="A740" s="373"/>
      <c r="B740" s="549" t="s">
        <v>1369</v>
      </c>
      <c r="C740" s="550"/>
      <c r="D740" s="550"/>
      <c r="E740" s="377" t="s">
        <v>1370</v>
      </c>
    </row>
    <row r="741" spans="1:5" ht="45" customHeight="1" x14ac:dyDescent="0.25">
      <c r="A741" s="373"/>
      <c r="B741" s="549" t="s">
        <v>1371</v>
      </c>
      <c r="C741" s="550"/>
      <c r="D741" s="550"/>
      <c r="E741" s="377" t="s">
        <v>788</v>
      </c>
    </row>
    <row r="742" spans="1:5" ht="45" customHeight="1" x14ac:dyDescent="0.25">
      <c r="A742" s="140"/>
      <c r="B742" s="540" t="s">
        <v>789</v>
      </c>
      <c r="C742" s="541"/>
      <c r="D742" s="541"/>
      <c r="E742" s="141">
        <v>40520109.75</v>
      </c>
    </row>
    <row r="743" spans="1:5" x14ac:dyDescent="0.25">
      <c r="A743" s="369"/>
      <c r="B743" s="368"/>
      <c r="C743" s="367"/>
      <c r="D743" s="370"/>
      <c r="E743" s="372"/>
    </row>
  </sheetData>
  <mergeCells count="192">
    <mergeCell ref="A729:A731"/>
    <mergeCell ref="A732:A736"/>
    <mergeCell ref="A722:A724"/>
    <mergeCell ref="A725:A728"/>
    <mergeCell ref="A713:A715"/>
    <mergeCell ref="A716:A718"/>
    <mergeCell ref="A719:A721"/>
    <mergeCell ref="A705:A709"/>
    <mergeCell ref="A710:A712"/>
    <mergeCell ref="A695:A699"/>
    <mergeCell ref="A700:A704"/>
    <mergeCell ref="A687:A689"/>
    <mergeCell ref="A690:A694"/>
    <mergeCell ref="A680:A683"/>
    <mergeCell ref="A684:A686"/>
    <mergeCell ref="A673:A676"/>
    <mergeCell ref="A677:A679"/>
    <mergeCell ref="A663:A667"/>
    <mergeCell ref="A668:A672"/>
    <mergeCell ref="A654:A658"/>
    <mergeCell ref="A659:A662"/>
    <mergeCell ref="A644:A648"/>
    <mergeCell ref="A649:A653"/>
    <mergeCell ref="A631:A635"/>
    <mergeCell ref="A636:A637"/>
    <mergeCell ref="A638:A643"/>
    <mergeCell ref="A609:A611"/>
    <mergeCell ref="A612:A614"/>
    <mergeCell ref="A617:A620"/>
    <mergeCell ref="A601:A604"/>
    <mergeCell ref="A605:A608"/>
    <mergeCell ref="A592:A596"/>
    <mergeCell ref="A597:A600"/>
    <mergeCell ref="A584:A587"/>
    <mergeCell ref="A588:A591"/>
    <mergeCell ref="A575:A578"/>
    <mergeCell ref="A579:A583"/>
    <mergeCell ref="A568:A570"/>
    <mergeCell ref="A571:A574"/>
    <mergeCell ref="A559:A561"/>
    <mergeCell ref="A562:A565"/>
    <mergeCell ref="A552:A555"/>
    <mergeCell ref="A556:A558"/>
    <mergeCell ref="A543:A546"/>
    <mergeCell ref="A547:A551"/>
    <mergeCell ref="A534:A538"/>
    <mergeCell ref="A539:A542"/>
    <mergeCell ref="A525:A529"/>
    <mergeCell ref="A530:A533"/>
    <mergeCell ref="A519:A524"/>
    <mergeCell ref="A508:A512"/>
    <mergeCell ref="A514:A518"/>
    <mergeCell ref="A498:A502"/>
    <mergeCell ref="A503:A507"/>
    <mergeCell ref="A490:A492"/>
    <mergeCell ref="A493:A497"/>
    <mergeCell ref="A481:A483"/>
    <mergeCell ref="A484:A487"/>
    <mergeCell ref="A474:A477"/>
    <mergeCell ref="A478:A480"/>
    <mergeCell ref="A465:A468"/>
    <mergeCell ref="A469:A473"/>
    <mergeCell ref="A457:A460"/>
    <mergeCell ref="A461:A464"/>
    <mergeCell ref="A451:A456"/>
    <mergeCell ref="A440:A444"/>
    <mergeCell ref="A446:A450"/>
    <mergeCell ref="A431:A434"/>
    <mergeCell ref="A435:A439"/>
    <mergeCell ref="A421:A425"/>
    <mergeCell ref="A426:A430"/>
    <mergeCell ref="A399:A401"/>
    <mergeCell ref="A402:A404"/>
    <mergeCell ref="A407:A410"/>
    <mergeCell ref="A391:A394"/>
    <mergeCell ref="A395:A398"/>
    <mergeCell ref="A382:A386"/>
    <mergeCell ref="A387:A390"/>
    <mergeCell ref="A374:A377"/>
    <mergeCell ref="A378:A381"/>
    <mergeCell ref="A368:A373"/>
    <mergeCell ref="A362:A367"/>
    <mergeCell ref="A353:A356"/>
    <mergeCell ref="A357:A361"/>
    <mergeCell ref="A343:A346"/>
    <mergeCell ref="A347:A351"/>
    <mergeCell ref="A334:A337"/>
    <mergeCell ref="A338:A342"/>
    <mergeCell ref="A326:A329"/>
    <mergeCell ref="A330:A333"/>
    <mergeCell ref="A316:A320"/>
    <mergeCell ref="A323:A325"/>
    <mergeCell ref="A307:A309"/>
    <mergeCell ref="A310:A312"/>
    <mergeCell ref="A313:A315"/>
    <mergeCell ref="A298:A302"/>
    <mergeCell ref="A303:A306"/>
    <mergeCell ref="A290:A293"/>
    <mergeCell ref="A294:A297"/>
    <mergeCell ref="A284:A289"/>
    <mergeCell ref="A275:A278"/>
    <mergeCell ref="A279:A283"/>
    <mergeCell ref="A265:A269"/>
    <mergeCell ref="A270:A274"/>
    <mergeCell ref="A252:A259"/>
    <mergeCell ref="A260:A264"/>
    <mergeCell ref="A231:A233"/>
    <mergeCell ref="A234:A236"/>
    <mergeCell ref="A237:A241"/>
    <mergeCell ref="A222:A226"/>
    <mergeCell ref="A227:A230"/>
    <mergeCell ref="A214:A217"/>
    <mergeCell ref="A218:A221"/>
    <mergeCell ref="A206:A209"/>
    <mergeCell ref="A211:A213"/>
    <mergeCell ref="A200:A205"/>
    <mergeCell ref="A189:A193"/>
    <mergeCell ref="A194:A199"/>
    <mergeCell ref="A179:A183"/>
    <mergeCell ref="A184:A188"/>
    <mergeCell ref="A171:A173"/>
    <mergeCell ref="A174:A178"/>
    <mergeCell ref="A158:A160"/>
    <mergeCell ref="A161:A163"/>
    <mergeCell ref="A164:A168"/>
    <mergeCell ref="A149:A153"/>
    <mergeCell ref="A154:A157"/>
    <mergeCell ref="A141:A144"/>
    <mergeCell ref="A145:A148"/>
    <mergeCell ref="A133:A137"/>
    <mergeCell ref="A138:A140"/>
    <mergeCell ref="A61:A63"/>
    <mergeCell ref="A64:A67"/>
    <mergeCell ref="A52:A55"/>
    <mergeCell ref="A56:A60"/>
    <mergeCell ref="A127:A132"/>
    <mergeCell ref="A118:A121"/>
    <mergeCell ref="A122:A126"/>
    <mergeCell ref="A112:A117"/>
    <mergeCell ref="A106:A111"/>
    <mergeCell ref="A96:A100"/>
    <mergeCell ref="A101:A105"/>
    <mergeCell ref="A86:A90"/>
    <mergeCell ref="A91:A95"/>
    <mergeCell ref="B741:D741"/>
    <mergeCell ref="B742:D742"/>
    <mergeCell ref="A20:A23"/>
    <mergeCell ref="A25:A29"/>
    <mergeCell ref="A30:A34"/>
    <mergeCell ref="B615:D615"/>
    <mergeCell ref="A616:E616"/>
    <mergeCell ref="B738:D738"/>
    <mergeCell ref="B739:D739"/>
    <mergeCell ref="B740:D740"/>
    <mergeCell ref="A621:A625"/>
    <mergeCell ref="A626:A630"/>
    <mergeCell ref="A406:E406"/>
    <mergeCell ref="B488:D488"/>
    <mergeCell ref="A489:E489"/>
    <mergeCell ref="B566:D566"/>
    <mergeCell ref="A567:E567"/>
    <mergeCell ref="A411:A415"/>
    <mergeCell ref="A416:A420"/>
    <mergeCell ref="B242:D242"/>
    <mergeCell ref="A243:E243"/>
    <mergeCell ref="B321:D321"/>
    <mergeCell ref="A322:E322"/>
    <mergeCell ref="A75:A77"/>
    <mergeCell ref="A2:B2"/>
    <mergeCell ref="C3:E3"/>
    <mergeCell ref="A5:D5"/>
    <mergeCell ref="B13:E13"/>
    <mergeCell ref="A8:D8"/>
    <mergeCell ref="B11:E11"/>
    <mergeCell ref="A4:E4"/>
    <mergeCell ref="A7:E7"/>
    <mergeCell ref="B405:D405"/>
    <mergeCell ref="A244:A246"/>
    <mergeCell ref="A247:A251"/>
    <mergeCell ref="A19:E19"/>
    <mergeCell ref="B81:D81"/>
    <mergeCell ref="A82:E82"/>
    <mergeCell ref="B169:D169"/>
    <mergeCell ref="A170:E170"/>
    <mergeCell ref="A35:A39"/>
    <mergeCell ref="A40:A43"/>
    <mergeCell ref="A44:A47"/>
    <mergeCell ref="A48:A51"/>
    <mergeCell ref="A78:A80"/>
    <mergeCell ref="A83:A85"/>
    <mergeCell ref="A68:A71"/>
    <mergeCell ref="A72:A7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5" sqref="A5:C7"/>
    </sheetView>
  </sheetViews>
  <sheetFormatPr defaultRowHeight="15" x14ac:dyDescent="0.25"/>
  <cols>
    <col min="1" max="1" width="29.7109375" customWidth="1"/>
    <col min="2" max="2" width="28" customWidth="1"/>
    <col min="3" max="3" width="26" customWidth="1"/>
  </cols>
  <sheetData>
    <row r="1" spans="1:4" x14ac:dyDescent="0.25">
      <c r="A1" s="552" t="s">
        <v>1245</v>
      </c>
      <c r="B1" s="552"/>
      <c r="C1" s="552"/>
    </row>
    <row r="2" spans="1:4" ht="57.75" customHeight="1" x14ac:dyDescent="0.25">
      <c r="A2" s="569" t="s">
        <v>1069</v>
      </c>
      <c r="B2" s="569"/>
      <c r="C2" s="569"/>
    </row>
    <row r="3" spans="1:4" ht="15.75" x14ac:dyDescent="0.25">
      <c r="A3" s="570" t="s">
        <v>787</v>
      </c>
      <c r="B3" s="570"/>
      <c r="C3" s="570"/>
    </row>
    <row r="4" spans="1:4" ht="31.5" x14ac:dyDescent="0.25">
      <c r="A4" s="230" t="s">
        <v>1064</v>
      </c>
      <c r="B4" s="230" t="s">
        <v>1065</v>
      </c>
      <c r="C4" s="230" t="s">
        <v>1066</v>
      </c>
    </row>
    <row r="5" spans="1:4" x14ac:dyDescent="0.25">
      <c r="A5" s="225" t="s">
        <v>1068</v>
      </c>
      <c r="B5" s="225" t="s">
        <v>1439</v>
      </c>
      <c r="C5" s="226">
        <v>7243000</v>
      </c>
    </row>
    <row r="6" spans="1:4" x14ac:dyDescent="0.25">
      <c r="A6" s="332" t="s">
        <v>1137</v>
      </c>
      <c r="B6" s="333" t="s">
        <v>1440</v>
      </c>
      <c r="C6" s="334">
        <v>7300000</v>
      </c>
      <c r="D6" s="233"/>
    </row>
    <row r="7" spans="1:4" x14ac:dyDescent="0.25">
      <c r="A7" s="333" t="s">
        <v>1243</v>
      </c>
      <c r="B7" s="333" t="s">
        <v>1438</v>
      </c>
      <c r="C7" s="335">
        <v>7800000</v>
      </c>
    </row>
    <row r="8" spans="1:4" ht="15.75" x14ac:dyDescent="0.25">
      <c r="A8" s="227"/>
      <c r="B8" s="227"/>
      <c r="C8" s="227"/>
    </row>
    <row r="9" spans="1:4" ht="15.75" x14ac:dyDescent="0.25">
      <c r="A9" s="228" t="s">
        <v>1067</v>
      </c>
      <c r="B9" s="228"/>
      <c r="C9" s="229">
        <f>C5</f>
        <v>7243000</v>
      </c>
    </row>
  </sheetData>
  <mergeCells count="3">
    <mergeCell ref="A2:C2"/>
    <mergeCell ref="A3:C3"/>
    <mergeCell ref="A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4" workbookViewId="0">
      <selection activeCell="M9" sqref="M9"/>
    </sheetView>
  </sheetViews>
  <sheetFormatPr defaultColWidth="9.140625" defaultRowHeight="15" x14ac:dyDescent="0.25"/>
  <cols>
    <col min="1" max="1" width="5.28515625" style="215" customWidth="1"/>
    <col min="2" max="2" width="21.85546875" style="3" customWidth="1"/>
    <col min="3" max="3" width="26.140625" style="3" customWidth="1"/>
    <col min="4" max="4" width="14.85546875" style="3" customWidth="1"/>
    <col min="5" max="5" width="8.7109375" style="3" customWidth="1"/>
    <col min="6" max="6" width="11.7109375" style="3" customWidth="1"/>
    <col min="7" max="7" width="23.7109375" style="3" customWidth="1"/>
    <col min="8" max="8" width="17.5703125" style="129" customWidth="1"/>
    <col min="9" max="16384" width="9.140625" style="3"/>
  </cols>
  <sheetData>
    <row r="1" spans="1:8" ht="15.75" x14ac:dyDescent="0.25">
      <c r="A1" s="591" t="s">
        <v>77</v>
      </c>
      <c r="B1" s="582"/>
      <c r="C1" s="582"/>
      <c r="D1" s="582"/>
      <c r="E1" s="582"/>
      <c r="F1" s="582"/>
      <c r="G1" s="582"/>
      <c r="H1" s="582"/>
    </row>
    <row r="2" spans="1:8" ht="15.75" x14ac:dyDescent="0.25">
      <c r="A2" s="592"/>
      <c r="B2" s="582"/>
      <c r="C2" s="582"/>
      <c r="D2" s="582"/>
      <c r="E2" s="582"/>
      <c r="F2" s="582"/>
      <c r="G2" s="582"/>
      <c r="H2" s="582"/>
    </row>
    <row r="3" spans="1:8" ht="81.75" customHeight="1" x14ac:dyDescent="0.25">
      <c r="A3" s="584" t="s">
        <v>799</v>
      </c>
      <c r="B3" s="582"/>
      <c r="C3" s="593" t="s">
        <v>852</v>
      </c>
      <c r="D3" s="593"/>
      <c r="E3" s="593"/>
      <c r="F3" s="594"/>
      <c r="G3" s="594"/>
      <c r="H3" s="594"/>
    </row>
    <row r="4" spans="1:8" ht="17.25" customHeight="1" x14ac:dyDescent="0.25">
      <c r="A4" s="584" t="s">
        <v>800</v>
      </c>
      <c r="B4" s="582"/>
      <c r="C4" s="583"/>
      <c r="D4" s="583"/>
      <c r="E4" s="583"/>
      <c r="F4" s="582"/>
      <c r="G4" s="582"/>
      <c r="H4" s="582"/>
    </row>
    <row r="5" spans="1:8" ht="30" customHeight="1" x14ac:dyDescent="0.25">
      <c r="A5" s="581" t="s">
        <v>801</v>
      </c>
      <c r="B5" s="582"/>
      <c r="C5" s="583" t="s">
        <v>802</v>
      </c>
      <c r="D5" s="583"/>
      <c r="E5" s="583"/>
      <c r="F5" s="582"/>
      <c r="G5" s="582"/>
      <c r="H5" s="582"/>
    </row>
    <row r="6" spans="1:8" ht="15.75" x14ac:dyDescent="0.25">
      <c r="A6" s="584" t="s">
        <v>803</v>
      </c>
      <c r="B6" s="582"/>
      <c r="C6" s="585"/>
      <c r="D6" s="585"/>
      <c r="E6" s="585"/>
      <c r="F6" s="582"/>
      <c r="G6" s="582"/>
      <c r="H6" s="582"/>
    </row>
    <row r="7" spans="1:8" ht="15.75" x14ac:dyDescent="0.25">
      <c r="A7" s="584" t="s">
        <v>804</v>
      </c>
      <c r="B7" s="582"/>
      <c r="C7" s="585" t="s">
        <v>25</v>
      </c>
      <c r="D7" s="585"/>
      <c r="E7" s="585"/>
      <c r="F7" s="582"/>
      <c r="G7" s="582"/>
      <c r="H7" s="582"/>
    </row>
    <row r="8" spans="1:8" ht="15.75" x14ac:dyDescent="0.25">
      <c r="A8" s="166"/>
      <c r="B8" s="167"/>
      <c r="C8" s="168"/>
      <c r="D8" s="168"/>
      <c r="E8" s="168"/>
      <c r="F8" s="167"/>
      <c r="G8" s="167"/>
      <c r="H8" s="169"/>
    </row>
    <row r="9" spans="1:8" ht="109.5" customHeight="1" x14ac:dyDescent="0.25">
      <c r="A9" s="170" t="s">
        <v>0</v>
      </c>
      <c r="B9" s="170" t="s">
        <v>2</v>
      </c>
      <c r="C9" s="586" t="s">
        <v>805</v>
      </c>
      <c r="D9" s="587"/>
      <c r="E9" s="587"/>
      <c r="F9" s="170" t="s">
        <v>5</v>
      </c>
      <c r="G9" s="170" t="s">
        <v>806</v>
      </c>
      <c r="H9" s="171" t="s">
        <v>807</v>
      </c>
    </row>
    <row r="10" spans="1:8" ht="15" customHeight="1" x14ac:dyDescent="0.25">
      <c r="A10" s="574">
        <v>1</v>
      </c>
      <c r="B10" s="576" t="s">
        <v>42</v>
      </c>
      <c r="C10" s="578"/>
      <c r="D10" s="579"/>
      <c r="E10" s="580"/>
      <c r="F10" s="172"/>
      <c r="G10" s="588"/>
      <c r="H10" s="571"/>
    </row>
    <row r="11" spans="1:8" ht="31.5" x14ac:dyDescent="0.25">
      <c r="A11" s="575"/>
      <c r="B11" s="577"/>
      <c r="C11" s="173" t="s">
        <v>808</v>
      </c>
      <c r="D11" s="174">
        <f>'Cводная смета ПИР'!G18</f>
        <v>15030012.369999999</v>
      </c>
      <c r="E11" s="175" t="s">
        <v>179</v>
      </c>
      <c r="F11" s="176"/>
      <c r="G11" s="589"/>
      <c r="H11" s="572"/>
    </row>
    <row r="12" spans="1:8" ht="15.75" x14ac:dyDescent="0.25">
      <c r="A12" s="575"/>
      <c r="B12" s="577"/>
      <c r="C12" s="173" t="s">
        <v>809</v>
      </c>
      <c r="D12" s="177">
        <v>5.46</v>
      </c>
      <c r="E12" s="178"/>
      <c r="F12" s="176"/>
      <c r="G12" s="589"/>
      <c r="H12" s="572"/>
    </row>
    <row r="13" spans="1:8" ht="47.25" x14ac:dyDescent="0.25">
      <c r="A13" s="575"/>
      <c r="B13" s="577"/>
      <c r="C13" s="173" t="s">
        <v>810</v>
      </c>
      <c r="D13" s="174">
        <f>D11/D12</f>
        <v>2752749.52</v>
      </c>
      <c r="E13" s="175" t="s">
        <v>179</v>
      </c>
      <c r="F13" s="176"/>
      <c r="G13" s="589"/>
      <c r="H13" s="572"/>
    </row>
    <row r="14" spans="1:8" ht="15" customHeight="1" x14ac:dyDescent="0.25">
      <c r="A14" s="574">
        <v>2</v>
      </c>
      <c r="B14" s="576" t="s">
        <v>811</v>
      </c>
      <c r="C14" s="578"/>
      <c r="D14" s="579"/>
      <c r="E14" s="580"/>
      <c r="F14" s="172"/>
      <c r="G14" s="589"/>
      <c r="H14" s="572"/>
    </row>
    <row r="15" spans="1:8" ht="32.450000000000003" customHeight="1" x14ac:dyDescent="0.25">
      <c r="A15" s="575"/>
      <c r="B15" s="577"/>
      <c r="C15" s="173" t="s">
        <v>812</v>
      </c>
      <c r="D15" s="174">
        <f>'Cводная смета ПИР'!G29</f>
        <v>40520109.75</v>
      </c>
      <c r="E15" s="175" t="s">
        <v>179</v>
      </c>
      <c r="F15" s="176"/>
      <c r="G15" s="589"/>
      <c r="H15" s="572"/>
    </row>
    <row r="16" spans="1:8" ht="25.9" customHeight="1" x14ac:dyDescent="0.25">
      <c r="A16" s="575"/>
      <c r="B16" s="577"/>
      <c r="C16" s="173" t="s">
        <v>809</v>
      </c>
      <c r="D16" s="179">
        <v>5.42</v>
      </c>
      <c r="E16" s="178"/>
      <c r="F16" s="176"/>
      <c r="G16" s="589"/>
      <c r="H16" s="572"/>
    </row>
    <row r="17" spans="1:15" ht="47.25" x14ac:dyDescent="0.25">
      <c r="A17" s="575"/>
      <c r="B17" s="577"/>
      <c r="C17" s="173" t="s">
        <v>813</v>
      </c>
      <c r="D17" s="174">
        <f>D15/D16</f>
        <v>7476035.0099999998</v>
      </c>
      <c r="E17" s="175" t="s">
        <v>179</v>
      </c>
      <c r="F17" s="176"/>
      <c r="G17" s="590"/>
      <c r="H17" s="573"/>
      <c r="O17" s="3" t="s">
        <v>814</v>
      </c>
    </row>
    <row r="18" spans="1:15" ht="39.75" customHeight="1" x14ac:dyDescent="0.25">
      <c r="A18" s="180"/>
      <c r="B18" s="181"/>
      <c r="C18" s="182" t="s">
        <v>815</v>
      </c>
      <c r="D18" s="183">
        <f>D13+D17</f>
        <v>10228784.529999999</v>
      </c>
      <c r="E18" s="184" t="s">
        <v>179</v>
      </c>
      <c r="F18" s="185"/>
      <c r="G18" s="186" t="s">
        <v>1346</v>
      </c>
      <c r="H18" s="187"/>
    </row>
    <row r="19" spans="1:15" ht="72" customHeight="1" x14ac:dyDescent="0.25">
      <c r="A19" s="188"/>
      <c r="B19" s="189" t="s">
        <v>816</v>
      </c>
      <c r="C19" s="190" t="s">
        <v>817</v>
      </c>
      <c r="D19" s="191">
        <v>6.1499999999999999E-2</v>
      </c>
      <c r="E19" s="192"/>
      <c r="F19" s="193"/>
      <c r="G19" s="194"/>
      <c r="H19" s="195">
        <f>D18*D19</f>
        <v>629070.25</v>
      </c>
    </row>
    <row r="20" spans="1:15" ht="36.75" customHeight="1" x14ac:dyDescent="0.25">
      <c r="A20" s="188"/>
      <c r="B20" s="196"/>
      <c r="C20" s="197" t="s">
        <v>818</v>
      </c>
      <c r="D20" s="198">
        <v>6.92</v>
      </c>
      <c r="E20" s="199"/>
      <c r="F20" s="200"/>
      <c r="G20" s="201"/>
      <c r="H20" s="202">
        <f>H19*D20</f>
        <v>4353166.13</v>
      </c>
    </row>
    <row r="21" spans="1:15" ht="15.75" x14ac:dyDescent="0.25">
      <c r="A21" s="203"/>
      <c r="B21" s="204"/>
      <c r="C21" s="204"/>
      <c r="D21" s="204"/>
      <c r="E21" s="204"/>
      <c r="F21" s="204"/>
      <c r="G21" s="205" t="s">
        <v>819</v>
      </c>
      <c r="H21" s="206">
        <f>H20*1.2</f>
        <v>5223799.3600000003</v>
      </c>
    </row>
    <row r="22" spans="1:15" ht="15.75" x14ac:dyDescent="0.25">
      <c r="A22" s="203"/>
      <c r="B22" s="204"/>
      <c r="C22" s="204"/>
      <c r="D22" s="207"/>
      <c r="E22" s="204"/>
      <c r="F22" s="204"/>
      <c r="G22" s="208"/>
      <c r="H22" s="209"/>
    </row>
    <row r="23" spans="1:15" ht="15.75" x14ac:dyDescent="0.25">
      <c r="A23" s="203"/>
      <c r="B23" s="204"/>
      <c r="C23" s="204"/>
      <c r="D23" s="204"/>
      <c r="E23" s="204"/>
      <c r="F23" s="204"/>
      <c r="G23" s="208"/>
      <c r="H23" s="209"/>
    </row>
    <row r="24" spans="1:15" ht="15.75" x14ac:dyDescent="0.25">
      <c r="A24" s="203"/>
      <c r="B24" s="204"/>
      <c r="C24" s="204"/>
      <c r="D24" s="204"/>
      <c r="E24" s="204"/>
      <c r="F24" s="204"/>
      <c r="G24" s="208"/>
      <c r="H24" s="209"/>
    </row>
    <row r="25" spans="1:15" ht="30" x14ac:dyDescent="0.25">
      <c r="A25" s="203"/>
      <c r="B25" s="210" t="s">
        <v>820</v>
      </c>
      <c r="C25" s="210" t="s">
        <v>821</v>
      </c>
      <c r="D25" s="204"/>
      <c r="E25" s="204"/>
      <c r="F25" s="204"/>
      <c r="G25" s="204"/>
      <c r="H25" s="211"/>
    </row>
    <row r="26" spans="1:15" x14ac:dyDescent="0.25">
      <c r="A26" s="203"/>
      <c r="B26" s="210" t="s">
        <v>822</v>
      </c>
      <c r="C26" s="210" t="s">
        <v>823</v>
      </c>
      <c r="D26" s="204"/>
      <c r="E26" s="204"/>
      <c r="F26" s="204"/>
      <c r="G26" s="204"/>
      <c r="H26" s="211"/>
    </row>
    <row r="27" spans="1:15" x14ac:dyDescent="0.25">
      <c r="A27" s="203"/>
      <c r="B27" s="210" t="s">
        <v>824</v>
      </c>
      <c r="C27" s="210">
        <v>33.75</v>
      </c>
      <c r="D27" s="204"/>
      <c r="E27" s="204"/>
      <c r="F27" s="204"/>
      <c r="G27" s="204"/>
      <c r="H27" s="211"/>
    </row>
    <row r="28" spans="1:15" x14ac:dyDescent="0.25">
      <c r="A28" s="203"/>
      <c r="B28" s="210" t="s">
        <v>825</v>
      </c>
      <c r="C28" s="210">
        <v>29.25</v>
      </c>
      <c r="D28" s="204"/>
      <c r="E28" s="204"/>
      <c r="F28" s="204"/>
      <c r="G28" s="204"/>
      <c r="H28" s="211"/>
    </row>
    <row r="29" spans="1:15" x14ac:dyDescent="0.25">
      <c r="A29" s="203"/>
      <c r="B29" s="210" t="s">
        <v>826</v>
      </c>
      <c r="C29" s="210">
        <v>27.3</v>
      </c>
      <c r="D29" s="204"/>
      <c r="E29" s="204"/>
      <c r="F29" s="204"/>
      <c r="G29" s="204"/>
      <c r="H29" s="211"/>
    </row>
    <row r="30" spans="1:15" x14ac:dyDescent="0.25">
      <c r="A30" s="203"/>
      <c r="B30" s="210" t="s">
        <v>827</v>
      </c>
      <c r="C30" s="210">
        <v>20.22</v>
      </c>
      <c r="D30" s="204"/>
      <c r="E30" s="204"/>
      <c r="F30" s="204"/>
      <c r="G30" s="204"/>
      <c r="H30" s="211"/>
    </row>
    <row r="31" spans="1:15" x14ac:dyDescent="0.25">
      <c r="A31" s="203"/>
      <c r="B31" s="213" t="s">
        <v>828</v>
      </c>
      <c r="C31" s="213">
        <v>16.649999999999999</v>
      </c>
      <c r="D31" s="204"/>
      <c r="E31" s="204"/>
      <c r="F31" s="204"/>
      <c r="G31" s="204"/>
      <c r="H31" s="211"/>
    </row>
    <row r="32" spans="1:15" x14ac:dyDescent="0.25">
      <c r="A32" s="203"/>
      <c r="B32" s="213" t="s">
        <v>829</v>
      </c>
      <c r="C32" s="213">
        <v>12.69</v>
      </c>
      <c r="D32" s="204"/>
      <c r="E32" s="204"/>
      <c r="F32" s="204"/>
      <c r="G32" s="204"/>
      <c r="H32" s="211"/>
    </row>
    <row r="33" spans="1:8" x14ac:dyDescent="0.25">
      <c r="A33" s="203"/>
      <c r="B33" s="213" t="s">
        <v>830</v>
      </c>
      <c r="C33" s="213">
        <v>11.88</v>
      </c>
      <c r="D33" s="204"/>
      <c r="E33" s="204"/>
      <c r="F33" s="204"/>
      <c r="G33" s="204"/>
      <c r="H33" s="211"/>
    </row>
    <row r="34" spans="1:8" x14ac:dyDescent="0.25">
      <c r="A34" s="203"/>
      <c r="B34" s="214" t="s">
        <v>831</v>
      </c>
      <c r="C34" s="214">
        <v>10.98</v>
      </c>
      <c r="D34" s="204"/>
      <c r="E34" s="204"/>
      <c r="F34" s="204"/>
      <c r="G34" s="204"/>
      <c r="H34" s="211"/>
    </row>
    <row r="35" spans="1:8" x14ac:dyDescent="0.25">
      <c r="A35" s="203"/>
      <c r="B35" s="213" t="s">
        <v>832</v>
      </c>
      <c r="C35" s="213">
        <v>8.77</v>
      </c>
      <c r="D35" s="204"/>
      <c r="E35" s="204"/>
      <c r="F35" s="204"/>
      <c r="G35" s="204"/>
      <c r="H35" s="211"/>
    </row>
    <row r="36" spans="1:8" x14ac:dyDescent="0.25">
      <c r="A36" s="203"/>
      <c r="B36" s="213" t="s">
        <v>833</v>
      </c>
      <c r="C36" s="213">
        <v>7.07</v>
      </c>
      <c r="D36" s="204"/>
      <c r="E36" s="204"/>
      <c r="F36" s="204"/>
      <c r="G36" s="204"/>
      <c r="H36" s="211"/>
    </row>
    <row r="37" spans="1:8" x14ac:dyDescent="0.25">
      <c r="A37" s="203"/>
      <c r="B37" s="212" t="s">
        <v>834</v>
      </c>
      <c r="C37" s="212">
        <v>6.15</v>
      </c>
      <c r="D37" s="204"/>
      <c r="E37" s="204"/>
      <c r="F37" s="204"/>
      <c r="G37" s="204"/>
      <c r="H37" s="211"/>
    </row>
    <row r="38" spans="1:8" x14ac:dyDescent="0.25">
      <c r="A38" s="203"/>
      <c r="B38" s="213" t="s">
        <v>835</v>
      </c>
      <c r="C38" s="213">
        <v>4.76</v>
      </c>
      <c r="D38" s="204"/>
      <c r="E38" s="204"/>
      <c r="F38" s="204"/>
      <c r="G38" s="204"/>
      <c r="H38" s="211"/>
    </row>
    <row r="39" spans="1:8" x14ac:dyDescent="0.25">
      <c r="A39" s="203"/>
      <c r="B39" s="210" t="s">
        <v>836</v>
      </c>
      <c r="C39" s="210">
        <v>4.13</v>
      </c>
      <c r="D39" s="204"/>
      <c r="E39" s="204"/>
      <c r="F39" s="204"/>
      <c r="G39" s="204"/>
      <c r="H39" s="211"/>
    </row>
    <row r="40" spans="1:8" x14ac:dyDescent="0.25">
      <c r="A40" s="203"/>
      <c r="B40" s="210" t="s">
        <v>837</v>
      </c>
      <c r="C40" s="210">
        <v>3.52</v>
      </c>
      <c r="D40" s="204"/>
      <c r="E40" s="204"/>
      <c r="F40" s="204"/>
      <c r="G40" s="204"/>
      <c r="H40" s="211"/>
    </row>
    <row r="41" spans="1:8" x14ac:dyDescent="0.25">
      <c r="A41" s="203"/>
      <c r="B41" s="210" t="s">
        <v>838</v>
      </c>
      <c r="C41" s="210">
        <v>3.06</v>
      </c>
      <c r="D41" s="204"/>
      <c r="E41" s="204"/>
      <c r="F41" s="204"/>
      <c r="G41" s="204"/>
      <c r="H41" s="211"/>
    </row>
    <row r="42" spans="1:8" x14ac:dyDescent="0.25">
      <c r="A42" s="203"/>
      <c r="B42" s="210" t="s">
        <v>839</v>
      </c>
      <c r="C42" s="210">
        <v>2.62</v>
      </c>
      <c r="D42" s="204"/>
      <c r="E42" s="204"/>
      <c r="F42" s="204"/>
      <c r="G42" s="204"/>
      <c r="H42" s="211"/>
    </row>
    <row r="43" spans="1:8" x14ac:dyDescent="0.25">
      <c r="A43" s="203"/>
      <c r="B43" s="210" t="s">
        <v>840</v>
      </c>
      <c r="C43" s="210">
        <v>2.33</v>
      </c>
      <c r="D43" s="204"/>
      <c r="E43" s="204"/>
      <c r="F43" s="204"/>
      <c r="G43" s="204"/>
      <c r="H43" s="211"/>
    </row>
    <row r="44" spans="1:8" x14ac:dyDescent="0.25">
      <c r="A44" s="203"/>
      <c r="B44" s="210" t="s">
        <v>841</v>
      </c>
      <c r="C44" s="210">
        <v>2.0099999999999998</v>
      </c>
      <c r="D44" s="204"/>
      <c r="E44" s="204"/>
      <c r="F44" s="204"/>
      <c r="G44" s="204"/>
      <c r="H44" s="211"/>
    </row>
    <row r="45" spans="1:8" x14ac:dyDescent="0.25">
      <c r="A45" s="203"/>
      <c r="B45" s="210" t="s">
        <v>842</v>
      </c>
      <c r="C45" s="210">
        <v>1.68</v>
      </c>
      <c r="D45" s="204"/>
      <c r="E45" s="204"/>
      <c r="F45" s="204"/>
      <c r="G45" s="204"/>
      <c r="H45" s="211"/>
    </row>
    <row r="46" spans="1:8" x14ac:dyDescent="0.25">
      <c r="A46" s="203"/>
      <c r="B46" s="210" t="s">
        <v>843</v>
      </c>
      <c r="C46" s="210">
        <v>1.56</v>
      </c>
      <c r="D46" s="204"/>
      <c r="E46" s="204"/>
      <c r="F46" s="204"/>
      <c r="G46" s="204"/>
      <c r="H46" s="211"/>
    </row>
    <row r="47" spans="1:8" x14ac:dyDescent="0.25">
      <c r="A47" s="203"/>
      <c r="B47" s="210" t="s">
        <v>844</v>
      </c>
      <c r="C47" s="210">
        <v>1.22</v>
      </c>
      <c r="D47" s="204"/>
      <c r="E47" s="204"/>
      <c r="F47" s="204"/>
      <c r="G47" s="204"/>
      <c r="H47" s="211"/>
    </row>
    <row r="48" spans="1:8" x14ac:dyDescent="0.25">
      <c r="A48" s="203"/>
      <c r="B48" s="210" t="s">
        <v>845</v>
      </c>
      <c r="C48" s="210">
        <v>1.04</v>
      </c>
      <c r="D48" s="204"/>
      <c r="E48" s="204"/>
      <c r="F48" s="204"/>
      <c r="G48" s="204"/>
      <c r="H48" s="211"/>
    </row>
    <row r="49" spans="1:8" x14ac:dyDescent="0.25">
      <c r="A49" s="203"/>
      <c r="B49" s="210" t="s">
        <v>846</v>
      </c>
      <c r="C49" s="210">
        <v>0.9</v>
      </c>
      <c r="D49" s="204"/>
      <c r="E49" s="204"/>
      <c r="F49" s="204"/>
      <c r="G49" s="204"/>
      <c r="H49" s="211"/>
    </row>
    <row r="50" spans="1:8" x14ac:dyDescent="0.25">
      <c r="A50" s="203"/>
      <c r="B50" s="210" t="s">
        <v>847</v>
      </c>
      <c r="C50" s="210">
        <v>0.8</v>
      </c>
      <c r="D50" s="204"/>
      <c r="E50" s="204"/>
      <c r="F50" s="204"/>
      <c r="G50" s="204"/>
      <c r="H50" s="211"/>
    </row>
    <row r="51" spans="1:8" x14ac:dyDescent="0.25">
      <c r="A51" s="203"/>
      <c r="B51" s="210" t="s">
        <v>848</v>
      </c>
      <c r="C51" s="210">
        <v>0.73</v>
      </c>
      <c r="D51" s="204"/>
      <c r="E51" s="204"/>
      <c r="F51" s="204"/>
      <c r="G51" s="204"/>
      <c r="H51" s="211"/>
    </row>
    <row r="52" spans="1:8" x14ac:dyDescent="0.25">
      <c r="A52" s="203"/>
      <c r="B52" s="210" t="s">
        <v>849</v>
      </c>
      <c r="C52" s="210">
        <v>0.66</v>
      </c>
      <c r="D52" s="204"/>
      <c r="E52" s="204"/>
      <c r="F52" s="204"/>
      <c r="G52" s="204"/>
      <c r="H52" s="211"/>
    </row>
    <row r="53" spans="1:8" x14ac:dyDescent="0.25">
      <c r="A53" s="203"/>
      <c r="B53" s="210" t="s">
        <v>850</v>
      </c>
      <c r="C53" s="210">
        <v>0.61</v>
      </c>
      <c r="D53" s="204"/>
      <c r="E53" s="204"/>
      <c r="F53" s="204"/>
      <c r="G53" s="204"/>
      <c r="H53" s="211"/>
    </row>
    <row r="54" spans="1:8" x14ac:dyDescent="0.25">
      <c r="A54" s="203"/>
      <c r="B54" s="210" t="s">
        <v>851</v>
      </c>
      <c r="C54" s="210">
        <v>0.57999999999999996</v>
      </c>
      <c r="D54" s="204"/>
      <c r="E54" s="204"/>
      <c r="F54" s="204"/>
      <c r="G54" s="204"/>
      <c r="H54" s="211"/>
    </row>
    <row r="55" spans="1:8" x14ac:dyDescent="0.25">
      <c r="A55" s="203"/>
      <c r="B55" s="204"/>
      <c r="C55" s="204"/>
      <c r="D55" s="204"/>
      <c r="E55" s="204"/>
      <c r="F55" s="204"/>
      <c r="G55" s="204"/>
      <c r="H55" s="211"/>
    </row>
    <row r="56" spans="1:8" x14ac:dyDescent="0.25">
      <c r="A56" s="203"/>
      <c r="B56" s="204"/>
      <c r="C56" s="204"/>
      <c r="D56" s="204"/>
      <c r="E56" s="204"/>
      <c r="F56" s="204"/>
      <c r="G56" s="204"/>
      <c r="H56" s="211"/>
    </row>
    <row r="57" spans="1:8" x14ac:dyDescent="0.25">
      <c r="A57" s="203"/>
      <c r="B57" s="204"/>
      <c r="C57" s="204"/>
      <c r="D57" s="204"/>
      <c r="E57" s="204"/>
      <c r="F57" s="204"/>
      <c r="G57" s="204"/>
      <c r="H57" s="211"/>
    </row>
    <row r="58" spans="1:8" x14ac:dyDescent="0.25">
      <c r="A58" s="203"/>
      <c r="B58" s="204"/>
      <c r="C58" s="204"/>
      <c r="D58" s="204"/>
      <c r="E58" s="204"/>
      <c r="F58" s="204"/>
      <c r="G58" s="204"/>
      <c r="H58" s="211"/>
    </row>
    <row r="59" spans="1:8" x14ac:dyDescent="0.25">
      <c r="A59" s="203"/>
      <c r="B59" s="204"/>
      <c r="C59" s="204"/>
      <c r="D59" s="204"/>
      <c r="E59" s="204"/>
      <c r="F59" s="204"/>
      <c r="G59" s="204"/>
      <c r="H59" s="211"/>
    </row>
    <row r="60" spans="1:8" x14ac:dyDescent="0.25">
      <c r="A60" s="203"/>
      <c r="B60" s="204"/>
      <c r="C60" s="204"/>
      <c r="D60" s="204"/>
      <c r="E60" s="204"/>
      <c r="F60" s="204"/>
      <c r="G60" s="204"/>
      <c r="H60" s="211"/>
    </row>
    <row r="61" spans="1:8" x14ac:dyDescent="0.25">
      <c r="A61" s="203"/>
      <c r="B61" s="204"/>
      <c r="C61" s="204"/>
      <c r="D61" s="204"/>
      <c r="E61" s="204"/>
      <c r="F61" s="204"/>
      <c r="G61" s="204"/>
      <c r="H61" s="211"/>
    </row>
    <row r="62" spans="1:8" x14ac:dyDescent="0.25">
      <c r="A62" s="203"/>
      <c r="B62" s="204"/>
      <c r="C62" s="204"/>
      <c r="D62" s="204"/>
      <c r="E62" s="204"/>
      <c r="F62" s="204"/>
      <c r="G62" s="204"/>
      <c r="H62" s="211"/>
    </row>
    <row r="63" spans="1:8" x14ac:dyDescent="0.25">
      <c r="A63" s="203"/>
      <c r="B63" s="204"/>
      <c r="C63" s="204"/>
      <c r="D63" s="204"/>
      <c r="E63" s="204"/>
      <c r="F63" s="204"/>
      <c r="G63" s="204"/>
      <c r="H63" s="211"/>
    </row>
    <row r="64" spans="1:8" x14ac:dyDescent="0.25">
      <c r="A64" s="203"/>
      <c r="B64" s="204"/>
      <c r="C64" s="204"/>
      <c r="D64" s="204"/>
      <c r="E64" s="204"/>
      <c r="F64" s="204"/>
      <c r="G64" s="204"/>
      <c r="H64" s="211"/>
    </row>
    <row r="65" spans="1:8" x14ac:dyDescent="0.25">
      <c r="A65" s="203"/>
      <c r="B65" s="204"/>
      <c r="C65" s="204"/>
      <c r="D65" s="204"/>
      <c r="E65" s="204"/>
      <c r="F65" s="204"/>
      <c r="G65" s="204"/>
      <c r="H65" s="211"/>
    </row>
    <row r="66" spans="1:8" x14ac:dyDescent="0.25">
      <c r="A66" s="203"/>
      <c r="B66" s="204"/>
      <c r="C66" s="204"/>
      <c r="D66" s="204"/>
      <c r="E66" s="204"/>
      <c r="F66" s="204"/>
      <c r="G66" s="204"/>
      <c r="H66" s="211"/>
    </row>
    <row r="67" spans="1:8" x14ac:dyDescent="0.25">
      <c r="A67" s="203"/>
      <c r="B67" s="204"/>
      <c r="C67" s="204"/>
      <c r="D67" s="204"/>
      <c r="E67" s="204"/>
      <c r="F67" s="204"/>
      <c r="G67" s="204"/>
      <c r="H67" s="211"/>
    </row>
    <row r="68" spans="1:8" x14ac:dyDescent="0.25">
      <c r="A68" s="203"/>
      <c r="B68" s="204"/>
      <c r="C68" s="204"/>
      <c r="D68" s="204"/>
      <c r="E68" s="204"/>
      <c r="F68" s="204"/>
      <c r="G68" s="204"/>
      <c r="H68" s="211"/>
    </row>
    <row r="69" spans="1:8" x14ac:dyDescent="0.25">
      <c r="A69" s="203"/>
      <c r="B69" s="204"/>
      <c r="C69" s="204"/>
      <c r="D69" s="204"/>
      <c r="E69" s="204"/>
      <c r="F69" s="204"/>
      <c r="G69" s="204"/>
      <c r="H69" s="211"/>
    </row>
    <row r="70" spans="1:8" x14ac:dyDescent="0.25">
      <c r="A70" s="203"/>
      <c r="B70" s="204"/>
      <c r="C70" s="204"/>
      <c r="D70" s="204"/>
      <c r="E70" s="204"/>
      <c r="F70" s="204"/>
      <c r="G70" s="204"/>
      <c r="H70" s="211"/>
    </row>
    <row r="71" spans="1:8" x14ac:dyDescent="0.25">
      <c r="A71" s="203"/>
      <c r="B71" s="204"/>
      <c r="C71" s="204"/>
      <c r="D71" s="204"/>
      <c r="E71" s="204"/>
      <c r="F71" s="204"/>
      <c r="G71" s="204"/>
      <c r="H71" s="211"/>
    </row>
    <row r="72" spans="1:8" x14ac:dyDescent="0.25">
      <c r="A72" s="203"/>
      <c r="B72" s="204"/>
      <c r="C72" s="204"/>
      <c r="D72" s="204"/>
      <c r="E72" s="204"/>
      <c r="F72" s="204"/>
      <c r="G72" s="204"/>
      <c r="H72" s="211"/>
    </row>
  </sheetData>
  <mergeCells count="21">
    <mergeCell ref="A1:H1"/>
    <mergeCell ref="A2:H2"/>
    <mergeCell ref="A3:B3"/>
    <mergeCell ref="C3:H3"/>
    <mergeCell ref="A4:B4"/>
    <mergeCell ref="C4:H4"/>
    <mergeCell ref="H10:H17"/>
    <mergeCell ref="A14:A17"/>
    <mergeCell ref="B14:B17"/>
    <mergeCell ref="C14:E14"/>
    <mergeCell ref="A5:B5"/>
    <mergeCell ref="C5:H5"/>
    <mergeCell ref="A6:B6"/>
    <mergeCell ref="C6:H6"/>
    <mergeCell ref="A7:B7"/>
    <mergeCell ref="C7:H7"/>
    <mergeCell ref="C9:E9"/>
    <mergeCell ref="A10:A13"/>
    <mergeCell ref="B10:B13"/>
    <mergeCell ref="C10:E10"/>
    <mergeCell ref="G10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10" zoomScaleNormal="100" zoomScaleSheetLayoutView="100" workbookViewId="0">
      <selection sqref="A1:C26"/>
    </sheetView>
  </sheetViews>
  <sheetFormatPr defaultRowHeight="15" x14ac:dyDescent="0.25"/>
  <cols>
    <col min="1" max="1" width="30.28515625" style="55" customWidth="1"/>
    <col min="2" max="2" width="30.140625" style="55" customWidth="1"/>
    <col min="3" max="3" width="35" style="55" customWidth="1"/>
    <col min="4" max="16384" width="9.140625" style="55"/>
  </cols>
  <sheetData>
    <row r="1" spans="1:3" x14ac:dyDescent="0.25">
      <c r="A1" s="467" t="s">
        <v>122</v>
      </c>
      <c r="B1" s="467"/>
      <c r="C1" s="467"/>
    </row>
    <row r="2" spans="1:3" x14ac:dyDescent="0.25">
      <c r="A2" s="467" t="s">
        <v>123</v>
      </c>
      <c r="B2" s="467"/>
      <c r="C2" s="467"/>
    </row>
    <row r="3" spans="1:3" ht="31.15" customHeight="1" x14ac:dyDescent="0.25">
      <c r="A3" s="468" t="str">
        <f>НМЦК!B2</f>
        <v>«Благоустройство общественных зон и прилегающей территории, расположенных на территории всесезонного туристско-рекреационного комплекса «Мамисон», Республика Северная Осетия-Алания»</v>
      </c>
      <c r="B3" s="468"/>
      <c r="C3" s="468"/>
    </row>
    <row r="4" spans="1:3" ht="31.15" customHeight="1" x14ac:dyDescent="0.25">
      <c r="A4" s="383"/>
      <c r="B4" s="383"/>
      <c r="C4" s="383"/>
    </row>
    <row r="5" spans="1:3" ht="100.5" customHeight="1" x14ac:dyDescent="0.25">
      <c r="A5" s="469" t="s">
        <v>124</v>
      </c>
      <c r="B5" s="469"/>
      <c r="C5" s="469"/>
    </row>
    <row r="6" spans="1:3" ht="24" customHeight="1" x14ac:dyDescent="0.25">
      <c r="A6" s="470" t="s">
        <v>125</v>
      </c>
      <c r="B6" s="470"/>
      <c r="C6" s="470"/>
    </row>
    <row r="7" spans="1:3" ht="10.5" customHeight="1" x14ac:dyDescent="0.25">
      <c r="A7" s="232"/>
      <c r="B7" s="232"/>
      <c r="C7" s="232"/>
    </row>
    <row r="8" spans="1:3" ht="23.25" customHeight="1" x14ac:dyDescent="0.25">
      <c r="A8" s="470" t="s">
        <v>126</v>
      </c>
      <c r="B8" s="470"/>
      <c r="C8" s="470"/>
    </row>
    <row r="9" spans="1:3" ht="70.5" customHeight="1" x14ac:dyDescent="0.25">
      <c r="A9" s="465" t="s">
        <v>127</v>
      </c>
      <c r="B9" s="465"/>
      <c r="C9" s="465"/>
    </row>
    <row r="10" spans="1:3" ht="26.25" customHeight="1" x14ac:dyDescent="0.25">
      <c r="A10" s="471" t="s">
        <v>128</v>
      </c>
      <c r="B10" s="471"/>
      <c r="C10" s="471"/>
    </row>
    <row r="11" spans="1:3" ht="28.5" customHeight="1" x14ac:dyDescent="0.25">
      <c r="A11" s="460" t="s">
        <v>798</v>
      </c>
      <c r="B11" s="460"/>
      <c r="C11" s="460"/>
    </row>
    <row r="12" spans="1:3" ht="63" customHeight="1" x14ac:dyDescent="0.25">
      <c r="A12" s="461" t="s">
        <v>129</v>
      </c>
      <c r="B12" s="461"/>
      <c r="C12" s="461"/>
    </row>
    <row r="13" spans="1:3" ht="53.25" customHeight="1" x14ac:dyDescent="0.25">
      <c r="A13" s="466" t="s">
        <v>130</v>
      </c>
      <c r="B13" s="466"/>
      <c r="C13" s="466"/>
    </row>
    <row r="14" spans="1:3" ht="16.5" customHeight="1" x14ac:dyDescent="0.25">
      <c r="A14" s="231"/>
      <c r="B14" s="231"/>
      <c r="C14" s="231"/>
    </row>
    <row r="15" spans="1:3" ht="19.5" customHeight="1" x14ac:dyDescent="0.25">
      <c r="A15" s="464" t="s">
        <v>131</v>
      </c>
      <c r="B15" s="464"/>
      <c r="C15" s="464"/>
    </row>
    <row r="16" spans="1:3" ht="70.5" customHeight="1" x14ac:dyDescent="0.25">
      <c r="A16" s="465" t="s">
        <v>132</v>
      </c>
      <c r="B16" s="465"/>
      <c r="C16" s="465"/>
    </row>
    <row r="17" spans="1:5" ht="34.5" customHeight="1" x14ac:dyDescent="0.25">
      <c r="A17" s="459" t="s">
        <v>133</v>
      </c>
      <c r="B17" s="459"/>
      <c r="C17" s="459"/>
    </row>
    <row r="18" spans="1:5" ht="31.5" customHeight="1" x14ac:dyDescent="0.25">
      <c r="A18" s="460" t="s">
        <v>798</v>
      </c>
      <c r="B18" s="460"/>
      <c r="C18" s="460"/>
    </row>
    <row r="19" spans="1:5" ht="31.5" customHeight="1" x14ac:dyDescent="0.25">
      <c r="A19" s="462" t="s">
        <v>1246</v>
      </c>
      <c r="B19" s="462"/>
      <c r="C19" s="462"/>
    </row>
    <row r="20" spans="1:5" ht="75" customHeight="1" x14ac:dyDescent="0.25">
      <c r="A20" s="461" t="s">
        <v>129</v>
      </c>
      <c r="B20" s="461"/>
      <c r="C20" s="461"/>
    </row>
    <row r="21" spans="1:5" ht="35.25" customHeight="1" x14ac:dyDescent="0.25">
      <c r="A21" s="461" t="s">
        <v>134</v>
      </c>
      <c r="B21" s="461"/>
      <c r="C21" s="461"/>
    </row>
    <row r="22" spans="1:5" ht="18.75" customHeight="1" x14ac:dyDescent="0.25">
      <c r="A22" s="461" t="s">
        <v>135</v>
      </c>
      <c r="B22" s="461"/>
      <c r="C22" s="461"/>
    </row>
    <row r="23" spans="1:5" ht="29.25" customHeight="1" x14ac:dyDescent="0.25">
      <c r="A23" s="56" t="s">
        <v>136</v>
      </c>
      <c r="B23" s="57"/>
      <c r="C23" s="56"/>
    </row>
    <row r="24" spans="1:5" ht="42" customHeight="1" x14ac:dyDescent="0.25">
      <c r="A24" s="58"/>
      <c r="B24" s="59">
        <f>НМЦ!E15</f>
        <v>79669315.200000003</v>
      </c>
      <c r="C24" s="58" t="s">
        <v>137</v>
      </c>
    </row>
    <row r="25" spans="1:5" ht="55.5" customHeight="1" x14ac:dyDescent="0.25">
      <c r="E25" s="238"/>
    </row>
    <row r="26" spans="1:5" ht="48" customHeight="1" x14ac:dyDescent="0.25">
      <c r="A26" s="463" t="s">
        <v>1247</v>
      </c>
      <c r="B26" s="463"/>
      <c r="C26" s="240" t="s">
        <v>138</v>
      </c>
    </row>
  </sheetData>
  <mergeCells count="20">
    <mergeCell ref="A15:C15"/>
    <mergeCell ref="A16:C16"/>
    <mergeCell ref="A13:C13"/>
    <mergeCell ref="A1:C1"/>
    <mergeCell ref="A2:C2"/>
    <mergeCell ref="A3:C3"/>
    <mergeCell ref="A5:C5"/>
    <mergeCell ref="A6:C6"/>
    <mergeCell ref="A8:C8"/>
    <mergeCell ref="A9:C9"/>
    <mergeCell ref="A10:C10"/>
    <mergeCell ref="A11:C11"/>
    <mergeCell ref="A12:C12"/>
    <mergeCell ref="A17:C17"/>
    <mergeCell ref="A18:C18"/>
    <mergeCell ref="A20:C20"/>
    <mergeCell ref="A19:C19"/>
    <mergeCell ref="A26:B26"/>
    <mergeCell ref="A21:C21"/>
    <mergeCell ref="A22:C22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zoomScaleSheetLayoutView="120" workbookViewId="0">
      <selection sqref="A1:O27"/>
    </sheetView>
  </sheetViews>
  <sheetFormatPr defaultRowHeight="15" x14ac:dyDescent="0.25"/>
  <cols>
    <col min="1" max="6" width="9.140625" style="55"/>
    <col min="7" max="7" width="19" style="55" customWidth="1"/>
    <col min="8" max="16384" width="9.140625" style="55"/>
  </cols>
  <sheetData>
    <row r="1" spans="1:16" ht="15.75" x14ac:dyDescent="0.25">
      <c r="A1" s="475" t="s">
        <v>139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60"/>
    </row>
    <row r="2" spans="1:16" ht="15.75" x14ac:dyDescent="0.25">
      <c r="A2" s="475" t="s">
        <v>140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60"/>
    </row>
    <row r="3" spans="1:16" ht="15.75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0"/>
    </row>
    <row r="4" spans="1:16" ht="43.5" customHeight="1" x14ac:dyDescent="0.25">
      <c r="A4" s="61" t="s">
        <v>141</v>
      </c>
      <c r="B4" s="61"/>
      <c r="C4" s="474" t="str">
        <f>НМЦ!A3</f>
        <v>«Благоустройство общественных зон и прилегающей территории, расположенных на территории всесезонного туристско-рекреационного комплекса «Мамисон», Республика Северная Осетия-Алания»</v>
      </c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61"/>
      <c r="P4" s="60"/>
    </row>
    <row r="5" spans="1:16" ht="15.75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0"/>
    </row>
    <row r="6" spans="1:16" ht="15.75" x14ac:dyDescent="0.25">
      <c r="A6" s="476" t="s">
        <v>142</v>
      </c>
      <c r="B6" s="476"/>
      <c r="C6" s="476"/>
      <c r="D6" s="476"/>
      <c r="E6" s="476"/>
      <c r="F6" s="476"/>
      <c r="G6" s="63">
        <f>НМЦ!E15</f>
        <v>79669315.200000003</v>
      </c>
      <c r="H6" s="62"/>
      <c r="I6" s="62"/>
      <c r="J6" s="62"/>
      <c r="K6" s="62"/>
      <c r="L6" s="62"/>
      <c r="M6" s="62"/>
      <c r="N6" s="62"/>
      <c r="O6" s="62"/>
      <c r="P6" s="60"/>
    </row>
    <row r="7" spans="1:16" ht="34.5" customHeight="1" x14ac:dyDescent="0.25">
      <c r="A7" s="477" t="str">
        <f>[51]!СуммаПрописью(G6)</f>
        <v>Семьдесят девять миллионов шестьсот шестьдесят девять тысяч триста пятнадцать рублей 20 копеек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7"/>
      <c r="P7" s="60"/>
    </row>
    <row r="8" spans="1:16" ht="15.75" x14ac:dyDescent="0.25">
      <c r="A8" s="64" t="s">
        <v>143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1"/>
      <c r="P8" s="60"/>
    </row>
    <row r="9" spans="1:16" ht="15.75" x14ac:dyDescent="0.25">
      <c r="A9" s="64" t="s">
        <v>1244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1"/>
      <c r="P9" s="60"/>
    </row>
    <row r="10" spans="1:16" ht="15.75" x14ac:dyDescent="0.25">
      <c r="A10" s="64" t="s">
        <v>144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1"/>
      <c r="P10" s="60"/>
    </row>
    <row r="11" spans="1:16" ht="15.75" x14ac:dyDescent="0.25">
      <c r="A11" s="163" t="s">
        <v>145</v>
      </c>
      <c r="B11" s="164"/>
      <c r="C11" s="65"/>
      <c r="D11" s="65"/>
      <c r="E11" s="65"/>
      <c r="F11" s="65"/>
      <c r="G11" s="64"/>
      <c r="H11" s="64"/>
      <c r="I11" s="64"/>
      <c r="J11" s="64"/>
      <c r="K11" s="64"/>
      <c r="L11" s="64"/>
      <c r="M11" s="64"/>
      <c r="N11" s="64"/>
      <c r="O11" s="61"/>
      <c r="P11" s="60"/>
    </row>
    <row r="12" spans="1:16" ht="15.75" x14ac:dyDescent="0.25">
      <c r="A12" s="163" t="s">
        <v>146</v>
      </c>
      <c r="B12" s="164"/>
      <c r="C12" s="65"/>
      <c r="D12" s="65"/>
      <c r="E12" s="65"/>
      <c r="F12" s="65"/>
      <c r="G12" s="64"/>
      <c r="H12" s="64"/>
      <c r="I12" s="64"/>
      <c r="J12" s="64"/>
      <c r="K12" s="64"/>
      <c r="L12" s="64"/>
      <c r="M12" s="64"/>
      <c r="N12" s="64"/>
      <c r="O12" s="61"/>
      <c r="P12" s="60"/>
    </row>
    <row r="13" spans="1:16" ht="15.75" x14ac:dyDescent="0.25">
      <c r="A13" s="163" t="s">
        <v>147</v>
      </c>
      <c r="B13" s="164"/>
      <c r="C13" s="65"/>
      <c r="D13" s="65"/>
      <c r="E13" s="65"/>
      <c r="F13" s="65"/>
      <c r="G13" s="64"/>
      <c r="H13" s="64"/>
      <c r="I13" s="64"/>
      <c r="J13" s="64"/>
      <c r="K13" s="64"/>
      <c r="L13" s="64"/>
      <c r="M13" s="64"/>
      <c r="N13" s="64"/>
      <c r="O13" s="61"/>
      <c r="P13" s="60"/>
    </row>
    <row r="14" spans="1:16" ht="15.75" x14ac:dyDescent="0.25">
      <c r="A14" s="163" t="s">
        <v>148</v>
      </c>
      <c r="B14" s="164"/>
      <c r="C14" s="65"/>
      <c r="D14" s="65"/>
      <c r="E14" s="65"/>
      <c r="F14" s="65"/>
      <c r="G14" s="64"/>
      <c r="H14" s="64"/>
      <c r="I14" s="64"/>
      <c r="J14" s="64"/>
      <c r="K14" s="64"/>
      <c r="L14" s="64"/>
      <c r="M14" s="64"/>
      <c r="N14" s="64"/>
      <c r="O14" s="61"/>
      <c r="P14" s="60"/>
    </row>
    <row r="15" spans="1:16" ht="15.75" x14ac:dyDescent="0.25">
      <c r="A15" s="163" t="s">
        <v>149</v>
      </c>
      <c r="B15" s="164"/>
      <c r="C15" s="65"/>
      <c r="D15" s="65"/>
      <c r="E15" s="65"/>
      <c r="F15" s="65"/>
      <c r="G15" s="64"/>
      <c r="H15" s="64"/>
      <c r="I15" s="64"/>
      <c r="J15" s="64"/>
      <c r="K15" s="64"/>
      <c r="L15" s="64"/>
      <c r="M15" s="64"/>
      <c r="N15" s="64"/>
      <c r="O15" s="61"/>
      <c r="P15" s="60"/>
    </row>
    <row r="16" spans="1:16" ht="15.75" x14ac:dyDescent="0.25">
      <c r="A16" s="64" t="s">
        <v>150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1"/>
      <c r="P16" s="60"/>
    </row>
    <row r="17" spans="1:16" ht="15.75" x14ac:dyDescent="0.25">
      <c r="A17" s="64" t="s">
        <v>151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1"/>
      <c r="P17" s="60"/>
    </row>
    <row r="18" spans="1:16" ht="29.25" customHeight="1" x14ac:dyDescent="0.25">
      <c r="A18" s="473" t="s">
        <v>152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61"/>
      <c r="P18" s="60"/>
    </row>
    <row r="19" spans="1:16" ht="15.75" x14ac:dyDescent="0.25">
      <c r="A19" s="64" t="s">
        <v>153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1"/>
      <c r="P19" s="60"/>
    </row>
    <row r="20" spans="1:16" ht="15.75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1"/>
      <c r="P20" s="60"/>
    </row>
    <row r="21" spans="1:16" ht="15.75" x14ac:dyDescent="0.25">
      <c r="A21" s="64" t="s">
        <v>154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1"/>
      <c r="P21" s="60"/>
    </row>
    <row r="22" spans="1:16" ht="15.75" x14ac:dyDescent="0.25">
      <c r="A22" s="64" t="s">
        <v>155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1"/>
      <c r="P22" s="60"/>
    </row>
    <row r="23" spans="1:16" ht="15.75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1"/>
      <c r="P23" s="60"/>
    </row>
    <row r="24" spans="1:16" ht="15.75" x14ac:dyDescent="0.25">
      <c r="A24" s="64"/>
      <c r="B24" s="64"/>
      <c r="C24" s="64"/>
      <c r="D24" s="64"/>
      <c r="E24" s="64"/>
      <c r="F24" s="64"/>
      <c r="G24" s="64"/>
      <c r="H24" s="241"/>
      <c r="I24" s="241"/>
      <c r="J24" s="241"/>
      <c r="K24" s="241"/>
      <c r="L24" s="241"/>
      <c r="M24" s="242"/>
      <c r="N24" s="164"/>
      <c r="O24" s="66"/>
      <c r="P24" s="60"/>
    </row>
    <row r="25" spans="1:16" ht="15.75" x14ac:dyDescent="0.25">
      <c r="A25" s="64"/>
      <c r="B25" s="64"/>
      <c r="C25" s="64"/>
      <c r="D25" s="64"/>
      <c r="E25" s="64"/>
      <c r="F25" s="64"/>
      <c r="G25" s="64"/>
      <c r="H25" s="165"/>
      <c r="I25" s="165"/>
      <c r="J25" s="165"/>
      <c r="K25" s="64"/>
      <c r="L25" s="64"/>
      <c r="M25" s="242"/>
      <c r="N25" s="164"/>
      <c r="O25" s="61"/>
      <c r="P25" s="60"/>
    </row>
    <row r="26" spans="1:16" ht="15.75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</row>
    <row r="27" spans="1:16" ht="46.5" customHeight="1" x14ac:dyDescent="0.25">
      <c r="A27" s="472" t="s">
        <v>1247</v>
      </c>
      <c r="B27" s="472"/>
      <c r="C27" s="472"/>
      <c r="D27" s="472"/>
      <c r="E27" s="472"/>
      <c r="F27" s="472"/>
      <c r="G27" s="472"/>
      <c r="H27" s="71"/>
      <c r="I27" s="71"/>
      <c r="J27" s="71"/>
      <c r="K27" s="243" t="s">
        <v>138</v>
      </c>
      <c r="L27" s="71"/>
      <c r="M27" s="71"/>
    </row>
  </sheetData>
  <mergeCells count="7">
    <mergeCell ref="A27:G27"/>
    <mergeCell ref="A18:N18"/>
    <mergeCell ref="C4:N4"/>
    <mergeCell ref="A1:O1"/>
    <mergeCell ref="A2:O2"/>
    <mergeCell ref="A6:F6"/>
    <mergeCell ref="A7:O7"/>
  </mergeCells>
  <pageMargins left="0.7" right="0.7" top="0.75" bottom="0.75" header="0.3" footer="0.3"/>
  <pageSetup paperSize="9" scale="64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Normal="100" zoomScaleSheetLayoutView="100" workbookViewId="0">
      <selection sqref="A1:E20"/>
    </sheetView>
  </sheetViews>
  <sheetFormatPr defaultRowHeight="15" x14ac:dyDescent="0.25"/>
  <cols>
    <col min="1" max="1" width="5.42578125" style="55" customWidth="1"/>
    <col min="2" max="2" width="52.42578125" style="55" customWidth="1"/>
    <col min="3" max="3" width="16.140625" style="55" customWidth="1"/>
    <col min="4" max="4" width="18" style="55" customWidth="1"/>
    <col min="5" max="5" width="16.140625" style="55" customWidth="1"/>
    <col min="6" max="6" width="15.42578125" style="55" customWidth="1"/>
    <col min="7" max="7" width="38.28515625" style="55" customWidth="1"/>
    <col min="8" max="8" width="15.42578125" style="55" hidden="1" customWidth="1"/>
    <col min="9" max="9" width="8.28515625" style="55" hidden="1" customWidth="1"/>
    <col min="10" max="11" width="15.28515625" style="55" hidden="1" customWidth="1"/>
    <col min="12" max="12" width="14.42578125" style="55" customWidth="1"/>
    <col min="13" max="14" width="9.140625" style="55"/>
    <col min="15" max="15" width="14.7109375" style="55" customWidth="1"/>
    <col min="16" max="16384" width="9.140625" style="55"/>
  </cols>
  <sheetData>
    <row r="1" spans="1:18" ht="15.75" x14ac:dyDescent="0.25">
      <c r="A1" s="479" t="s">
        <v>156</v>
      </c>
      <c r="B1" s="479"/>
      <c r="C1" s="479"/>
      <c r="D1" s="479"/>
      <c r="E1" s="479"/>
    </row>
    <row r="2" spans="1:18" ht="24.6" customHeight="1" x14ac:dyDescent="0.25">
      <c r="A2" s="479" t="s">
        <v>157</v>
      </c>
      <c r="B2" s="479"/>
      <c r="C2" s="479"/>
      <c r="D2" s="479"/>
      <c r="E2" s="479"/>
    </row>
    <row r="3" spans="1:18" ht="69" customHeight="1" x14ac:dyDescent="0.25">
      <c r="A3" s="480" t="str">
        <f>НМЦК!B2</f>
        <v>«Благоустройство общественных зон и прилегающей территории, расположенных на территории всесезонного туристско-рекреационного комплекса «Мамисон», Республика Северная Осетия-Алания»</v>
      </c>
      <c r="B3" s="481"/>
      <c r="C3" s="481"/>
      <c r="D3" s="481"/>
      <c r="E3" s="481"/>
    </row>
    <row r="4" spans="1:18" ht="32.25" customHeight="1" x14ac:dyDescent="0.25">
      <c r="A4" s="67" t="s">
        <v>158</v>
      </c>
      <c r="B4" s="67"/>
      <c r="C4" s="68">
        <f>ROUNDUP((C6-C5)/30.5,1)</f>
        <v>6.9</v>
      </c>
      <c r="D4" s="69" t="s">
        <v>159</v>
      </c>
      <c r="E4" s="67"/>
    </row>
    <row r="5" spans="1:18" ht="15.75" x14ac:dyDescent="0.25">
      <c r="A5" s="67" t="s">
        <v>82</v>
      </c>
      <c r="B5" s="67"/>
      <c r="C5" s="70">
        <f>НМЦК!F31</f>
        <v>45139</v>
      </c>
      <c r="D5" s="69"/>
      <c r="E5" s="67"/>
    </row>
    <row r="6" spans="1:18" ht="15.75" x14ac:dyDescent="0.25">
      <c r="A6" s="67" t="s">
        <v>83</v>
      </c>
      <c r="B6" s="67"/>
      <c r="C6" s="70">
        <f>НМЦК!F32</f>
        <v>45347</v>
      </c>
      <c r="D6" s="69"/>
      <c r="E6" s="67"/>
    </row>
    <row r="7" spans="1:18" ht="15.75" x14ac:dyDescent="0.25">
      <c r="A7" s="67"/>
      <c r="B7" s="71"/>
      <c r="C7" s="71"/>
      <c r="D7" s="71"/>
      <c r="E7" s="71"/>
    </row>
    <row r="8" spans="1:18" ht="15.75" customHeight="1" x14ac:dyDescent="0.25">
      <c r="A8" s="482" t="s">
        <v>160</v>
      </c>
      <c r="B8" s="482" t="s">
        <v>161</v>
      </c>
      <c r="C8" s="482" t="s">
        <v>162</v>
      </c>
      <c r="D8" s="482"/>
      <c r="E8" s="482"/>
    </row>
    <row r="9" spans="1:18" ht="15.75" customHeight="1" x14ac:dyDescent="0.25">
      <c r="A9" s="482"/>
      <c r="B9" s="482"/>
      <c r="C9" s="482"/>
      <c r="D9" s="482"/>
      <c r="E9" s="482"/>
    </row>
    <row r="10" spans="1:18" ht="15.75" x14ac:dyDescent="0.25">
      <c r="A10" s="482"/>
      <c r="B10" s="482"/>
      <c r="C10" s="72" t="s">
        <v>163</v>
      </c>
      <c r="D10" s="72" t="s">
        <v>164</v>
      </c>
      <c r="E10" s="72" t="s">
        <v>165</v>
      </c>
    </row>
    <row r="11" spans="1:18" ht="30" customHeight="1" x14ac:dyDescent="0.25">
      <c r="A11" s="72">
        <v>1</v>
      </c>
      <c r="B11" s="72">
        <v>2</v>
      </c>
      <c r="C11" s="72">
        <v>3</v>
      </c>
      <c r="D11" s="72">
        <v>4</v>
      </c>
      <c r="E11" s="72">
        <v>5</v>
      </c>
      <c r="F11" s="73"/>
      <c r="G11" s="350" t="s">
        <v>27</v>
      </c>
      <c r="H11" s="348"/>
      <c r="I11" s="348"/>
      <c r="J11" s="348"/>
      <c r="K11" s="348"/>
      <c r="L11" s="351" t="s">
        <v>1361</v>
      </c>
    </row>
    <row r="12" spans="1:18" ht="54.75" customHeight="1" x14ac:dyDescent="0.25">
      <c r="A12" s="74">
        <v>1</v>
      </c>
      <c r="B12" s="75" t="str">
        <f>НМЦК!A14</f>
        <v>Разработка эскизных вариантов и концепции благоустройства</v>
      </c>
      <c r="C12" s="159">
        <f>НМЦК!F14</f>
        <v>7243000</v>
      </c>
      <c r="D12" s="159">
        <f>C12*0.2</f>
        <v>1448600</v>
      </c>
      <c r="E12" s="159">
        <f>C12+D12</f>
        <v>8691600</v>
      </c>
      <c r="F12" s="78"/>
      <c r="G12" s="75" t="s">
        <v>1245</v>
      </c>
      <c r="H12" s="338"/>
      <c r="I12" s="339"/>
      <c r="J12" s="339"/>
      <c r="K12" s="339"/>
      <c r="L12" s="339">
        <f>E12</f>
        <v>8691600</v>
      </c>
      <c r="M12" s="79"/>
      <c r="N12" s="79"/>
      <c r="O12" s="79"/>
      <c r="P12" s="79"/>
      <c r="Q12" s="79"/>
      <c r="R12" s="79"/>
    </row>
    <row r="13" spans="1:18" ht="42" customHeight="1" x14ac:dyDescent="0.25">
      <c r="A13" s="74">
        <v>2</v>
      </c>
      <c r="B13" s="75" t="s">
        <v>166</v>
      </c>
      <c r="C13" s="76">
        <f>НМЦК!F15+НМЦК!F17</f>
        <v>16900046.870000001</v>
      </c>
      <c r="D13" s="76">
        <f>C13*0.2</f>
        <v>3380009.37</v>
      </c>
      <c r="E13" s="76">
        <f t="shared" ref="E13:E14" si="0">C13+D13</f>
        <v>20280056.239999998</v>
      </c>
      <c r="G13" s="75" t="s">
        <v>166</v>
      </c>
      <c r="H13" s="478">
        <f>E13</f>
        <v>20280056.239999998</v>
      </c>
      <c r="I13" s="478"/>
      <c r="J13" s="478"/>
      <c r="K13" s="478"/>
      <c r="L13" s="478"/>
      <c r="M13" s="79"/>
      <c r="N13" s="79"/>
      <c r="O13" s="79"/>
      <c r="P13" s="79"/>
      <c r="Q13" s="79"/>
      <c r="R13" s="79"/>
    </row>
    <row r="14" spans="1:18" ht="44.25" customHeight="1" x14ac:dyDescent="0.25">
      <c r="A14" s="74">
        <v>3</v>
      </c>
      <c r="B14" s="75" t="s">
        <v>167</v>
      </c>
      <c r="C14" s="159">
        <f>НМЦК!F16+НМЦК!F18</f>
        <v>42248049.130000003</v>
      </c>
      <c r="D14" s="76">
        <f t="shared" ref="D14" si="1">C14*0.2</f>
        <v>8449609.8300000001</v>
      </c>
      <c r="E14" s="76">
        <f t="shared" si="0"/>
        <v>50697658.960000001</v>
      </c>
      <c r="G14" s="336" t="s">
        <v>1359</v>
      </c>
      <c r="H14" s="336" t="s">
        <v>107</v>
      </c>
      <c r="I14" s="337" t="s">
        <v>1357</v>
      </c>
      <c r="J14" s="336" t="s">
        <v>1358</v>
      </c>
      <c r="K14" s="336" t="s">
        <v>1356</v>
      </c>
      <c r="L14" s="340">
        <f>E14</f>
        <v>50697658.960000001</v>
      </c>
      <c r="M14" s="79"/>
      <c r="N14" s="79"/>
      <c r="O14" s="79"/>
      <c r="P14" s="79"/>
      <c r="Q14" s="79"/>
      <c r="R14" s="79"/>
    </row>
    <row r="15" spans="1:18" ht="35.25" customHeight="1" x14ac:dyDescent="0.25">
      <c r="A15" s="80"/>
      <c r="B15" s="80" t="s">
        <v>168</v>
      </c>
      <c r="C15" s="81">
        <f>C12+C13+C14</f>
        <v>66391096</v>
      </c>
      <c r="D15" s="81">
        <f>D12+D13+D14</f>
        <v>13278219.199999999</v>
      </c>
      <c r="E15" s="81">
        <f>E12+E13+E14</f>
        <v>79669315.200000003</v>
      </c>
      <c r="G15" s="341" t="s">
        <v>1347</v>
      </c>
      <c r="H15" s="342">
        <f>'Cводная смета ПИР'!G20</f>
        <v>1727453.46</v>
      </c>
      <c r="I15" s="343">
        <f>НМЦК!E16</f>
        <v>1.0222</v>
      </c>
      <c r="J15" s="342">
        <f t="shared" ref="J15:J23" si="2">H15*I15</f>
        <v>1765802.93</v>
      </c>
      <c r="K15" s="342">
        <f>J15*1.02</f>
        <v>1801118.99</v>
      </c>
      <c r="L15" s="342">
        <f>K15*1.2+0.02</f>
        <v>2161342.81</v>
      </c>
      <c r="O15" s="78"/>
    </row>
    <row r="16" spans="1:18" ht="31.5" x14ac:dyDescent="0.25">
      <c r="A16" s="82"/>
      <c r="B16" s="83" t="s">
        <v>169</v>
      </c>
      <c r="C16" s="84">
        <f>НМЦК!F19-НМЦК!D19</f>
        <v>1284570.44</v>
      </c>
      <c r="D16" s="84">
        <f>C16*0.2</f>
        <v>256914.09</v>
      </c>
      <c r="E16" s="84">
        <f>C16+D16</f>
        <v>1541484.53</v>
      </c>
      <c r="G16" s="344" t="s">
        <v>1348</v>
      </c>
      <c r="H16" s="342">
        <f>'Cводная смета ПИР'!G21</f>
        <v>7847455.4500000002</v>
      </c>
      <c r="I16" s="343">
        <f t="shared" ref="I16:I23" si="3">I15</f>
        <v>1.0222</v>
      </c>
      <c r="J16" s="342">
        <f t="shared" si="2"/>
        <v>8021668.96</v>
      </c>
      <c r="K16" s="342">
        <f t="shared" ref="K16:K23" si="4">J16*1.02</f>
        <v>8182102.3399999999</v>
      </c>
      <c r="L16" s="342">
        <f>K16*1.2+0.02</f>
        <v>9818522.8300000001</v>
      </c>
    </row>
    <row r="17" spans="1:12" ht="15.75" x14ac:dyDescent="0.25">
      <c r="A17" s="161"/>
      <c r="B17" s="162" t="s">
        <v>171</v>
      </c>
      <c r="C17" s="87">
        <f>НМЦК!F17+НМЦК!F18</f>
        <v>2364761</v>
      </c>
      <c r="D17" s="87">
        <f>C17*0.2</f>
        <v>472952.2</v>
      </c>
      <c r="E17" s="87">
        <f>C17+D17</f>
        <v>2837713.2</v>
      </c>
      <c r="F17" s="77"/>
      <c r="G17" s="341" t="s">
        <v>1349</v>
      </c>
      <c r="H17" s="342">
        <f>'Cводная смета ПИР'!G22</f>
        <v>5186383.8499999996</v>
      </c>
      <c r="I17" s="343">
        <f t="shared" si="3"/>
        <v>1.0222</v>
      </c>
      <c r="J17" s="342">
        <f t="shared" si="2"/>
        <v>5301521.57</v>
      </c>
      <c r="K17" s="342">
        <f t="shared" si="4"/>
        <v>5407552</v>
      </c>
      <c r="L17" s="342">
        <f>K17*1.2+0.02</f>
        <v>6489062.4199999999</v>
      </c>
    </row>
    <row r="18" spans="1:12" ht="15.75" x14ac:dyDescent="0.25">
      <c r="A18" s="71"/>
      <c r="B18" s="71"/>
      <c r="C18" s="160"/>
      <c r="D18" s="85"/>
      <c r="E18" s="85"/>
      <c r="F18" s="86"/>
      <c r="G18" s="341" t="s">
        <v>1350</v>
      </c>
      <c r="H18" s="342">
        <f>'Cводная смета ПИР'!G23</f>
        <v>6697782.4500000002</v>
      </c>
      <c r="I18" s="343">
        <f t="shared" si="3"/>
        <v>1.0222</v>
      </c>
      <c r="J18" s="342">
        <f t="shared" si="2"/>
        <v>6846473.2199999997</v>
      </c>
      <c r="K18" s="342">
        <f t="shared" si="4"/>
        <v>6983402.6799999997</v>
      </c>
      <c r="L18" s="342">
        <f t="shared" ref="L18:L23" si="5">K18*1.2+0.01</f>
        <v>8380083.2300000004</v>
      </c>
    </row>
    <row r="19" spans="1:12" x14ac:dyDescent="0.25">
      <c r="G19" s="341" t="s">
        <v>1351</v>
      </c>
      <c r="H19" s="342">
        <f>'Cводная смета ПИР'!G24</f>
        <v>8409696.5</v>
      </c>
      <c r="I19" s="343">
        <f t="shared" si="3"/>
        <v>1.0222</v>
      </c>
      <c r="J19" s="342">
        <f t="shared" si="2"/>
        <v>8596391.7599999998</v>
      </c>
      <c r="K19" s="342">
        <f t="shared" si="4"/>
        <v>8768319.5999999996</v>
      </c>
      <c r="L19" s="342">
        <f t="shared" si="5"/>
        <v>10521983.529999999</v>
      </c>
    </row>
    <row r="20" spans="1:12" ht="48" customHeight="1" x14ac:dyDescent="0.25">
      <c r="A20" s="472" t="s">
        <v>1247</v>
      </c>
      <c r="B20" s="472"/>
      <c r="C20" s="472"/>
      <c r="D20" s="237"/>
      <c r="E20" s="238" t="s">
        <v>1248</v>
      </c>
      <c r="F20" s="239"/>
      <c r="G20" s="345" t="s">
        <v>1352</v>
      </c>
      <c r="H20" s="346">
        <f>'Cводная смета ПИР'!G25</f>
        <v>2531943.41</v>
      </c>
      <c r="I20" s="343">
        <f t="shared" si="3"/>
        <v>1.0222</v>
      </c>
      <c r="J20" s="342">
        <f t="shared" si="2"/>
        <v>2588152.5499999998</v>
      </c>
      <c r="K20" s="342">
        <f t="shared" si="4"/>
        <v>2639915.6</v>
      </c>
      <c r="L20" s="342">
        <f t="shared" si="5"/>
        <v>3167898.73</v>
      </c>
    </row>
    <row r="21" spans="1:12" x14ac:dyDescent="0.25">
      <c r="G21" s="341" t="s">
        <v>1353</v>
      </c>
      <c r="H21" s="342">
        <f>'Cводная смета ПИР'!G26</f>
        <v>2661513.8199999998</v>
      </c>
      <c r="I21" s="343">
        <f t="shared" si="3"/>
        <v>1.0222</v>
      </c>
      <c r="J21" s="342">
        <f t="shared" si="2"/>
        <v>2720599.43</v>
      </c>
      <c r="K21" s="342">
        <f t="shared" si="4"/>
        <v>2775011.42</v>
      </c>
      <c r="L21" s="342">
        <f t="shared" si="5"/>
        <v>3330013.71</v>
      </c>
    </row>
    <row r="22" spans="1:12" x14ac:dyDescent="0.25">
      <c r="G22" s="341" t="s">
        <v>1354</v>
      </c>
      <c r="H22" s="342">
        <f>'Cводная смета ПИР'!G27</f>
        <v>1917463.97</v>
      </c>
      <c r="I22" s="343">
        <f t="shared" si="3"/>
        <v>1.0222</v>
      </c>
      <c r="J22" s="342">
        <f t="shared" si="2"/>
        <v>1960031.67</v>
      </c>
      <c r="K22" s="342">
        <f t="shared" si="4"/>
        <v>1999232.3</v>
      </c>
      <c r="L22" s="342">
        <f t="shared" si="5"/>
        <v>2399078.77</v>
      </c>
    </row>
    <row r="23" spans="1:12" x14ac:dyDescent="0.25">
      <c r="G23" s="341" t="s">
        <v>1355</v>
      </c>
      <c r="H23" s="342">
        <f>'Cводная смета ПИР'!G28</f>
        <v>3540416.84</v>
      </c>
      <c r="I23" s="343">
        <f t="shared" si="3"/>
        <v>1.0222</v>
      </c>
      <c r="J23" s="342">
        <f t="shared" si="2"/>
        <v>3619014.09</v>
      </c>
      <c r="K23" s="342">
        <f t="shared" si="4"/>
        <v>3691394.37</v>
      </c>
      <c r="L23" s="342">
        <f t="shared" si="5"/>
        <v>4429673.25</v>
      </c>
    </row>
    <row r="24" spans="1:12" ht="26.25" customHeight="1" x14ac:dyDescent="0.25">
      <c r="G24" s="347" t="s">
        <v>1360</v>
      </c>
      <c r="H24" s="349">
        <f>SUM(H15:H23)</f>
        <v>40520109.75</v>
      </c>
      <c r="I24" s="348"/>
      <c r="J24" s="348"/>
      <c r="K24" s="348"/>
      <c r="L24" s="349">
        <f>L12+H13+L14</f>
        <v>79669315.200000003</v>
      </c>
    </row>
  </sheetData>
  <mergeCells count="8">
    <mergeCell ref="A20:C20"/>
    <mergeCell ref="H13:L13"/>
    <mergeCell ref="A1:E1"/>
    <mergeCell ref="A2:E2"/>
    <mergeCell ref="A3:E3"/>
    <mergeCell ref="A8:A10"/>
    <mergeCell ref="B8:B10"/>
    <mergeCell ref="C8:E9"/>
  </mergeCells>
  <pageMargins left="0.7" right="0.7" top="0.75" bottom="0.75" header="0.3" footer="0.3"/>
  <pageSetup paperSize="9" scale="82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18" zoomScaleNormal="100" zoomScaleSheetLayoutView="85" workbookViewId="0">
      <selection sqref="A1:G46"/>
    </sheetView>
  </sheetViews>
  <sheetFormatPr defaultRowHeight="15" x14ac:dyDescent="0.25"/>
  <cols>
    <col min="1" max="1" width="47.7109375" style="55" customWidth="1"/>
    <col min="2" max="2" width="25.140625" style="55" customWidth="1"/>
    <col min="3" max="3" width="18.85546875" style="55" customWidth="1"/>
    <col min="4" max="4" width="25.85546875" style="55" customWidth="1"/>
    <col min="5" max="5" width="20.42578125" style="55" customWidth="1"/>
    <col min="6" max="6" width="24.28515625" style="55" customWidth="1"/>
    <col min="7" max="7" width="26.7109375" style="55" hidden="1" customWidth="1"/>
    <col min="8" max="8" width="17.140625" style="55" customWidth="1"/>
    <col min="9" max="9" width="9.140625" style="55"/>
    <col min="10" max="10" width="11.7109375" style="55" customWidth="1"/>
    <col min="11" max="16384" width="9.140625" style="55"/>
  </cols>
  <sheetData>
    <row r="1" spans="1:7" ht="37.5" customHeight="1" x14ac:dyDescent="0.25">
      <c r="A1" s="493" t="s">
        <v>172</v>
      </c>
      <c r="B1" s="493"/>
      <c r="C1" s="493"/>
      <c r="D1" s="493"/>
      <c r="E1" s="493"/>
      <c r="F1" s="493"/>
      <c r="G1" s="493"/>
    </row>
    <row r="2" spans="1:7" ht="39" customHeight="1" x14ac:dyDescent="0.25">
      <c r="A2" s="88" t="s">
        <v>173</v>
      </c>
      <c r="B2" s="494" t="s">
        <v>116</v>
      </c>
      <c r="C2" s="495"/>
      <c r="D2" s="495"/>
      <c r="E2" s="495"/>
      <c r="F2" s="495"/>
      <c r="G2" s="495"/>
    </row>
    <row r="3" spans="1:7" ht="27" customHeight="1" x14ac:dyDescent="0.25">
      <c r="A3" s="88" t="s">
        <v>174</v>
      </c>
      <c r="B3" s="496"/>
      <c r="C3" s="496"/>
      <c r="D3" s="496"/>
      <c r="E3" s="496"/>
      <c r="F3" s="496"/>
      <c r="G3" s="496"/>
    </row>
    <row r="4" spans="1:7" ht="15.75" x14ac:dyDescent="0.25">
      <c r="A4" s="71"/>
      <c r="B4" s="71"/>
      <c r="C4" s="71"/>
      <c r="D4" s="71"/>
      <c r="E4" s="71"/>
      <c r="F4" s="71"/>
      <c r="G4" s="71"/>
    </row>
    <row r="5" spans="1:7" ht="15.75" x14ac:dyDescent="0.25">
      <c r="A5" s="89" t="s">
        <v>175</v>
      </c>
      <c r="B5" s="71"/>
      <c r="C5" s="71"/>
      <c r="D5" s="71"/>
      <c r="E5" s="71"/>
      <c r="F5" s="71"/>
      <c r="G5" s="71"/>
    </row>
    <row r="6" spans="1:7" ht="15.75" x14ac:dyDescent="0.25">
      <c r="A6" s="497"/>
      <c r="B6" s="497"/>
      <c r="C6" s="497"/>
      <c r="D6" s="497"/>
      <c r="E6" s="497"/>
      <c r="F6" s="497"/>
      <c r="G6" s="497"/>
    </row>
    <row r="7" spans="1:7" ht="15.75" x14ac:dyDescent="0.25">
      <c r="A7" s="89" t="s">
        <v>176</v>
      </c>
      <c r="B7" s="85"/>
      <c r="C7" s="85"/>
      <c r="D7" s="71"/>
      <c r="E7" s="71"/>
      <c r="F7" s="71"/>
      <c r="G7" s="71"/>
    </row>
    <row r="8" spans="1:7" ht="15.75" x14ac:dyDescent="0.25">
      <c r="A8" s="89" t="s">
        <v>177</v>
      </c>
      <c r="B8" s="89"/>
      <c r="C8" s="89"/>
      <c r="D8" s="89"/>
      <c r="E8" s="89"/>
      <c r="F8" s="89"/>
      <c r="G8" s="89"/>
    </row>
    <row r="9" spans="1:7" ht="14.25" customHeight="1" x14ac:dyDescent="0.25">
      <c r="A9" s="90" t="s">
        <v>178</v>
      </c>
      <c r="B9" s="91">
        <f>НМЦ!C4</f>
        <v>6.9</v>
      </c>
      <c r="C9" s="497" t="s">
        <v>159</v>
      </c>
      <c r="D9" s="497"/>
      <c r="E9" s="497"/>
      <c r="F9" s="497"/>
      <c r="G9" s="71"/>
    </row>
    <row r="10" spans="1:7" ht="15.75" x14ac:dyDescent="0.25">
      <c r="A10" s="71"/>
      <c r="B10" s="71"/>
      <c r="C10" s="71"/>
      <c r="D10" s="71"/>
      <c r="E10" s="71"/>
      <c r="F10" s="71"/>
      <c r="G10" s="92" t="s">
        <v>179</v>
      </c>
    </row>
    <row r="11" spans="1:7" ht="131.25" customHeight="1" x14ac:dyDescent="0.25">
      <c r="A11" s="503" t="s">
        <v>180</v>
      </c>
      <c r="B11" s="498" t="s">
        <v>181</v>
      </c>
      <c r="C11" s="498" t="s">
        <v>182</v>
      </c>
      <c r="D11" s="498" t="s">
        <v>183</v>
      </c>
      <c r="E11" s="498" t="s">
        <v>184</v>
      </c>
      <c r="F11" s="498" t="s">
        <v>185</v>
      </c>
      <c r="G11" s="93" t="s">
        <v>186</v>
      </c>
    </row>
    <row r="12" spans="1:7" ht="21.75" customHeight="1" x14ac:dyDescent="0.25">
      <c r="A12" s="504"/>
      <c r="B12" s="499"/>
      <c r="C12" s="499"/>
      <c r="D12" s="499"/>
      <c r="E12" s="499"/>
      <c r="F12" s="499"/>
      <c r="G12" s="94">
        <v>0.01</v>
      </c>
    </row>
    <row r="13" spans="1:7" ht="15.75" x14ac:dyDescent="0.25">
      <c r="A13" s="95">
        <v>1</v>
      </c>
      <c r="B13" s="96">
        <v>2</v>
      </c>
      <c r="C13" s="95">
        <v>3</v>
      </c>
      <c r="D13" s="95">
        <v>4</v>
      </c>
      <c r="E13" s="95">
        <v>5</v>
      </c>
      <c r="F13" s="95">
        <v>6</v>
      </c>
      <c r="G13" s="97">
        <v>7</v>
      </c>
    </row>
    <row r="14" spans="1:7" s="131" customFormat="1" ht="31.5" x14ac:dyDescent="0.25">
      <c r="A14" s="98" t="s">
        <v>1245</v>
      </c>
      <c r="B14" s="235">
        <f>Концепция!C9</f>
        <v>7243000</v>
      </c>
      <c r="C14" s="103">
        <v>1</v>
      </c>
      <c r="D14" s="235">
        <f>B14*C14</f>
        <v>7243000</v>
      </c>
      <c r="E14" s="236">
        <v>1</v>
      </c>
      <c r="F14" s="235">
        <f>ROUND(D14*E14,0)</f>
        <v>7243000</v>
      </c>
      <c r="G14" s="132"/>
    </row>
    <row r="15" spans="1:7" ht="15.75" x14ac:dyDescent="0.25">
      <c r="A15" s="98" t="s">
        <v>187</v>
      </c>
      <c r="B15" s="104">
        <f>'Cводная смета ПИР'!G18</f>
        <v>15030012.369999999</v>
      </c>
      <c r="C15" s="100">
        <v>1</v>
      </c>
      <c r="D15" s="104">
        <f t="shared" ref="D15:D16" si="0">B15*C15</f>
        <v>15030012.369999999</v>
      </c>
      <c r="E15" s="157">
        <f>F41</f>
        <v>1.0222</v>
      </c>
      <c r="F15" s="104">
        <f>ROUND(D15*E15,0)</f>
        <v>15363679</v>
      </c>
      <c r="G15" s="101">
        <f t="shared" ref="G15:G16" si="1">D15+(F15-D15)*(1-$G$12)</f>
        <v>15360342</v>
      </c>
    </row>
    <row r="16" spans="1:7" ht="19.5" customHeight="1" x14ac:dyDescent="0.25">
      <c r="A16" s="102" t="s">
        <v>188</v>
      </c>
      <c r="B16" s="104">
        <f>'Cводная смета ПИР'!G29</f>
        <v>40520109.75</v>
      </c>
      <c r="C16" s="100">
        <v>1</v>
      </c>
      <c r="D16" s="104">
        <f t="shared" si="0"/>
        <v>40520109.75</v>
      </c>
      <c r="E16" s="157">
        <f>F41</f>
        <v>1.0222</v>
      </c>
      <c r="F16" s="104">
        <f>ROUND(D16*E16,0)</f>
        <v>41419656</v>
      </c>
      <c r="G16" s="101">
        <f t="shared" si="1"/>
        <v>41410661</v>
      </c>
    </row>
    <row r="17" spans="1:9" ht="31.5" x14ac:dyDescent="0.25">
      <c r="A17" s="98" t="s">
        <v>189</v>
      </c>
      <c r="B17" s="104">
        <f>B15*10%</f>
        <v>1503001.24</v>
      </c>
      <c r="C17" s="103">
        <v>1</v>
      </c>
      <c r="D17" s="104">
        <f>B17*C17</f>
        <v>1503001.24</v>
      </c>
      <c r="E17" s="157">
        <f>F41</f>
        <v>1.0222</v>
      </c>
      <c r="F17" s="104">
        <f>D17*E17</f>
        <v>1536367.87</v>
      </c>
      <c r="G17" s="101">
        <f>D17+(F17-D17)*(1-$G$12)</f>
        <v>1536034</v>
      </c>
    </row>
    <row r="18" spans="1:9" ht="36" customHeight="1" x14ac:dyDescent="0.25">
      <c r="A18" s="98" t="s">
        <v>190</v>
      </c>
      <c r="B18" s="104">
        <f>(B16)*0.02</f>
        <v>810402.2</v>
      </c>
      <c r="C18" s="100"/>
      <c r="D18" s="104">
        <f>(D16)*0.02</f>
        <v>810402.2</v>
      </c>
      <c r="E18" s="157">
        <f>F41</f>
        <v>1.0222</v>
      </c>
      <c r="F18" s="104">
        <f>D18*E18</f>
        <v>828393.13</v>
      </c>
      <c r="G18" s="101">
        <f>D18+(F18-D18)*(1-$G$12)</f>
        <v>828213</v>
      </c>
    </row>
    <row r="19" spans="1:9" ht="15.75" x14ac:dyDescent="0.25">
      <c r="A19" s="147" t="s">
        <v>191</v>
      </c>
      <c r="B19" s="148">
        <f>B14+B15+B16+B17+B18</f>
        <v>65106525.560000002</v>
      </c>
      <c r="C19" s="149"/>
      <c r="D19" s="148">
        <f>D14+D15+D16+D17+D18</f>
        <v>65106525.560000002</v>
      </c>
      <c r="E19" s="150"/>
      <c r="F19" s="148">
        <f>F14+F15+F16+F17+F18</f>
        <v>66391096</v>
      </c>
      <c r="G19" s="99">
        <f>SUM(G15:G18)</f>
        <v>59135250</v>
      </c>
    </row>
    <row r="20" spans="1:9" ht="15.75" x14ac:dyDescent="0.25">
      <c r="A20" s="147" t="s">
        <v>192</v>
      </c>
      <c r="B20" s="151">
        <f>B19*0.2</f>
        <v>13021305.109999999</v>
      </c>
      <c r="C20" s="152"/>
      <c r="D20" s="151">
        <f>D19*0.2</f>
        <v>13021305.109999999</v>
      </c>
      <c r="E20" s="153"/>
      <c r="F20" s="151">
        <f>F19*0.2</f>
        <v>13278219.199999999</v>
      </c>
      <c r="G20" s="130">
        <f>G19*0.2</f>
        <v>11827050</v>
      </c>
      <c r="H20" s="131"/>
    </row>
    <row r="21" spans="1:9" ht="15.75" x14ac:dyDescent="0.25">
      <c r="A21" s="147" t="s">
        <v>193</v>
      </c>
      <c r="B21" s="148">
        <f>B19+B20</f>
        <v>78127830.670000002</v>
      </c>
      <c r="C21" s="149"/>
      <c r="D21" s="148">
        <f>D19+D20</f>
        <v>78127830.670000002</v>
      </c>
      <c r="E21" s="150"/>
      <c r="F21" s="148">
        <f>F19+F20</f>
        <v>79669315.200000003</v>
      </c>
      <c r="G21" s="105">
        <f>G19+G20</f>
        <v>70962300</v>
      </c>
      <c r="H21" s="78"/>
      <c r="I21" s="120"/>
    </row>
    <row r="22" spans="1:9" ht="15.75" x14ac:dyDescent="0.25">
      <c r="A22" s="106"/>
      <c r="B22" s="107"/>
      <c r="C22" s="107"/>
      <c r="D22" s="107"/>
      <c r="E22" s="107"/>
      <c r="F22" s="107"/>
      <c r="G22" s="71"/>
    </row>
    <row r="23" spans="1:9" ht="36" customHeight="1" x14ac:dyDescent="0.25">
      <c r="A23" s="500" t="s">
        <v>194</v>
      </c>
      <c r="B23" s="500"/>
      <c r="C23" s="108">
        <v>1</v>
      </c>
      <c r="D23" s="89"/>
      <c r="E23" s="89"/>
      <c r="F23" s="89"/>
      <c r="G23" s="85"/>
    </row>
    <row r="24" spans="1:9" ht="20.25" customHeight="1" x14ac:dyDescent="0.25">
      <c r="A24" s="119" t="s">
        <v>212</v>
      </c>
      <c r="B24" s="119"/>
      <c r="C24" s="108"/>
      <c r="D24" s="89"/>
      <c r="E24" s="89"/>
      <c r="F24" s="89"/>
      <c r="G24" s="85"/>
    </row>
    <row r="25" spans="1:9" ht="18" customHeight="1" x14ac:dyDescent="0.25">
      <c r="A25" s="497" t="s">
        <v>796</v>
      </c>
      <c r="B25" s="497"/>
      <c r="C25" s="497"/>
      <c r="D25" s="497"/>
      <c r="E25" s="497"/>
      <c r="F25" s="497"/>
      <c r="G25" s="85"/>
    </row>
    <row r="26" spans="1:9" ht="23.45" customHeight="1" x14ac:dyDescent="0.25">
      <c r="A26" s="109"/>
      <c r="B26" s="109"/>
      <c r="C26" s="109"/>
      <c r="D26" s="109"/>
      <c r="E26" s="109"/>
      <c r="F26" s="109"/>
      <c r="G26" s="85"/>
    </row>
    <row r="27" spans="1:9" ht="15.75" x14ac:dyDescent="0.25">
      <c r="A27" s="501" t="s">
        <v>195</v>
      </c>
      <c r="B27" s="501"/>
      <c r="C27" s="501"/>
      <c r="D27" s="501"/>
      <c r="E27" s="85"/>
      <c r="F27" s="85"/>
      <c r="G27" s="85"/>
    </row>
    <row r="29" spans="1:9" x14ac:dyDescent="0.25">
      <c r="A29" s="502" t="s">
        <v>196</v>
      </c>
      <c r="B29" s="502"/>
      <c r="C29" s="502"/>
      <c r="D29" s="502"/>
      <c r="E29" s="502"/>
      <c r="F29" s="110">
        <v>45108</v>
      </c>
      <c r="H29" s="55" t="s">
        <v>797</v>
      </c>
    </row>
    <row r="30" spans="1:9" ht="15.75" x14ac:dyDescent="0.25">
      <c r="A30" s="483" t="s">
        <v>197</v>
      </c>
      <c r="B30" s="484"/>
      <c r="C30" s="484"/>
      <c r="D30" s="484"/>
      <c r="E30" s="485"/>
      <c r="F30" s="111">
        <f>ROUNDUP((F32-F31)/30.5,1)</f>
        <v>6.9</v>
      </c>
    </row>
    <row r="31" spans="1:9" ht="15.75" x14ac:dyDescent="0.25">
      <c r="A31" s="483" t="s">
        <v>198</v>
      </c>
      <c r="B31" s="484"/>
      <c r="C31" s="484"/>
      <c r="D31" s="484"/>
      <c r="E31" s="485"/>
      <c r="F31" s="112">
        <v>45139</v>
      </c>
      <c r="H31" s="112">
        <v>45291</v>
      </c>
      <c r="I31" s="55" t="s">
        <v>199</v>
      </c>
    </row>
    <row r="32" spans="1:9" ht="15.75" x14ac:dyDescent="0.25">
      <c r="A32" s="483" t="s">
        <v>200</v>
      </c>
      <c r="B32" s="484"/>
      <c r="C32" s="484"/>
      <c r="D32" s="484"/>
      <c r="E32" s="485"/>
      <c r="F32" s="112">
        <f>график!D21</f>
        <v>45347</v>
      </c>
      <c r="H32" s="112">
        <v>45292</v>
      </c>
      <c r="I32" s="55" t="s">
        <v>201</v>
      </c>
    </row>
    <row r="33" spans="1:7" ht="15.75" x14ac:dyDescent="0.25">
      <c r="A33" s="505" t="s">
        <v>202</v>
      </c>
      <c r="B33" s="505"/>
      <c r="C33" s="505"/>
      <c r="D33" s="505"/>
      <c r="E33" s="505"/>
      <c r="F33" s="113">
        <f>(H31-F31)/30.5/F30</f>
        <v>0.72</v>
      </c>
    </row>
    <row r="34" spans="1:7" ht="15.75" x14ac:dyDescent="0.25">
      <c r="A34" s="506" t="s">
        <v>203</v>
      </c>
      <c r="B34" s="506"/>
      <c r="C34" s="506"/>
      <c r="D34" s="506"/>
      <c r="E34" s="506"/>
      <c r="F34" s="113">
        <f>1-F33</f>
        <v>0.28000000000000003</v>
      </c>
    </row>
    <row r="35" spans="1:7" ht="35.25" customHeight="1" x14ac:dyDescent="0.25">
      <c r="A35" s="507" t="s">
        <v>204</v>
      </c>
      <c r="B35" s="508"/>
      <c r="C35" s="508"/>
      <c r="D35" s="508"/>
      <c r="E35" s="509"/>
      <c r="F35" s="114">
        <v>1.0589999999999999</v>
      </c>
    </row>
    <row r="36" spans="1:7" ht="15.75" x14ac:dyDescent="0.25">
      <c r="A36" s="491" t="s">
        <v>205</v>
      </c>
      <c r="B36" s="491"/>
      <c r="C36" s="491"/>
      <c r="D36" s="115">
        <f>F35</f>
        <v>1.0589999999999999</v>
      </c>
      <c r="E36" s="116" t="s">
        <v>206</v>
      </c>
      <c r="F36" s="154">
        <f>F35^(1/12)</f>
        <v>1.0047999999999999</v>
      </c>
    </row>
    <row r="37" spans="1:7" ht="33" customHeight="1" x14ac:dyDescent="0.25">
      <c r="A37" s="492" t="s">
        <v>207</v>
      </c>
      <c r="B37" s="492"/>
      <c r="C37" s="492"/>
      <c r="D37" s="492"/>
      <c r="E37" s="492"/>
      <c r="F37" s="117">
        <v>1.0529999999999999</v>
      </c>
    </row>
    <row r="38" spans="1:7" ht="15.75" x14ac:dyDescent="0.25">
      <c r="A38" s="491" t="s">
        <v>208</v>
      </c>
      <c r="B38" s="491"/>
      <c r="C38" s="491"/>
      <c r="D38" s="115">
        <f>F37</f>
        <v>1.0529999999999999</v>
      </c>
      <c r="E38" s="116" t="s">
        <v>206</v>
      </c>
      <c r="F38" s="155">
        <f>F37^(1/12)</f>
        <v>1.0043</v>
      </c>
    </row>
    <row r="39" spans="1:7" ht="15.75" x14ac:dyDescent="0.25">
      <c r="A39" s="118" t="s">
        <v>209</v>
      </c>
      <c r="B39" s="118"/>
      <c r="C39" s="488" t="str">
        <f>CONCATENATE("(",F36,"^",ROUND((F31-F29)/30.5,1),"+",F36,"^",ROUND((H31-F29)/30.5,1),")","/2")</f>
        <v>(1,0048^1+1,0048^6)/2</v>
      </c>
      <c r="D39" s="489"/>
      <c r="E39" s="490"/>
      <c r="F39" s="156">
        <f>(F36^ROUND((F31-F29)/30.5,1)+F36^ROUND((H31-F29)/30.5,1))/2</f>
        <v>1.0169999999999999</v>
      </c>
    </row>
    <row r="40" spans="1:7" ht="40.5" customHeight="1" x14ac:dyDescent="0.25">
      <c r="A40" s="118" t="s">
        <v>210</v>
      </c>
      <c r="B40" s="118"/>
      <c r="C40" s="488" t="str">
        <f>CONCATENATE(F36,"^",ROUND((H32-F29)/30.5,1),"*","(",F38,"^1","+",F38,"^",ROUNDUP((F32-H32)/30.5,1),")","/2")</f>
        <v>1,0048^6*(1,0043^1+1,0043^1,9)/2</v>
      </c>
      <c r="D40" s="489"/>
      <c r="E40" s="490"/>
      <c r="F40" s="156">
        <f>F36^ROUND((H32-F29)/30.5,1)*(F38^1+F38^ROUNDUP((F32-H32)/30.5,1))/"2"</f>
        <v>1.0356000000000001</v>
      </c>
    </row>
    <row r="41" spans="1:7" ht="34.5" customHeight="1" x14ac:dyDescent="0.25">
      <c r="A41" s="486" t="s">
        <v>211</v>
      </c>
      <c r="B41" s="487"/>
      <c r="C41" s="488" t="str">
        <f>CONCATENATE(F33,"*",F39,"+",F34,"*",F40)</f>
        <v>0,72*1,017+0,28*1,0356</v>
      </c>
      <c r="D41" s="489"/>
      <c r="E41" s="490"/>
      <c r="F41" s="158">
        <f>F33*F39+F34*F40</f>
        <v>1.0222</v>
      </c>
    </row>
    <row r="43" spans="1:7" ht="15.75" x14ac:dyDescent="0.25">
      <c r="G43" s="85"/>
    </row>
    <row r="44" spans="1:7" ht="23.45" customHeight="1" x14ac:dyDescent="0.25">
      <c r="G44" s="85"/>
    </row>
    <row r="46" spans="1:7" ht="45" customHeight="1" x14ac:dyDescent="0.25">
      <c r="A46" s="472" t="s">
        <v>1247</v>
      </c>
      <c r="B46" s="472"/>
      <c r="C46" s="472"/>
      <c r="D46" s="237"/>
      <c r="E46" s="238" t="s">
        <v>1248</v>
      </c>
    </row>
  </sheetData>
  <mergeCells count="29">
    <mergeCell ref="A46:C46"/>
    <mergeCell ref="F11:F12"/>
    <mergeCell ref="A23:B23"/>
    <mergeCell ref="A27:D27"/>
    <mergeCell ref="A29:E29"/>
    <mergeCell ref="A30:E30"/>
    <mergeCell ref="A11:A12"/>
    <mergeCell ref="B11:B12"/>
    <mergeCell ref="C11:C12"/>
    <mergeCell ref="D11:D12"/>
    <mergeCell ref="E11:E12"/>
    <mergeCell ref="A25:F25"/>
    <mergeCell ref="A32:E32"/>
    <mergeCell ref="A33:E33"/>
    <mergeCell ref="A34:E34"/>
    <mergeCell ref="A35:E35"/>
    <mergeCell ref="A1:G1"/>
    <mergeCell ref="B2:G2"/>
    <mergeCell ref="B3:G3"/>
    <mergeCell ref="A6:G6"/>
    <mergeCell ref="C9:F9"/>
    <mergeCell ref="A31:E31"/>
    <mergeCell ref="A41:B41"/>
    <mergeCell ref="C41:E41"/>
    <mergeCell ref="A36:C36"/>
    <mergeCell ref="A37:E37"/>
    <mergeCell ref="A38:C38"/>
    <mergeCell ref="C39:E39"/>
    <mergeCell ref="C40:E40"/>
  </mergeCells>
  <pageMargins left="0.25" right="0.25" top="0.75" bottom="0.75" header="0.3" footer="0.3"/>
  <pageSetup paperSize="9" scale="89" fitToHeight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opLeftCell="A16" zoomScale="90" zoomScaleNormal="90" zoomScaleSheetLayoutView="85" workbookViewId="0">
      <selection activeCell="A17" sqref="A17"/>
    </sheetView>
  </sheetViews>
  <sheetFormatPr defaultColWidth="8.7109375" defaultRowHeight="12.75" outlineLevelRow="1" x14ac:dyDescent="0.2"/>
  <cols>
    <col min="1" max="1" width="6.42578125" style="5" customWidth="1"/>
    <col min="2" max="2" width="46.5703125" style="5" customWidth="1"/>
    <col min="3" max="3" width="20.42578125" style="5" customWidth="1"/>
    <col min="4" max="4" width="29.85546875" style="5" customWidth="1"/>
    <col min="5" max="5" width="22.7109375" style="5" customWidth="1"/>
    <col min="6" max="7" width="17.7109375" style="5" customWidth="1"/>
    <col min="8" max="8" width="17.140625" style="5" customWidth="1"/>
    <col min="9" max="9" width="21.7109375" style="6" customWidth="1"/>
    <col min="10" max="10" width="11.5703125" style="5" customWidth="1"/>
    <col min="11" max="11" width="14" style="5" customWidth="1"/>
    <col min="12" max="14" width="8.7109375" style="5"/>
    <col min="15" max="15" width="40" style="5" customWidth="1"/>
    <col min="16" max="224" width="8.7109375" style="5"/>
    <col min="225" max="225" width="6.42578125" style="5" customWidth="1"/>
    <col min="226" max="226" width="22.28515625" style="5" customWidth="1"/>
    <col min="227" max="227" width="11.5703125" style="5" customWidth="1"/>
    <col min="228" max="228" width="11.85546875" style="5" customWidth="1"/>
    <col min="229" max="229" width="16.5703125" style="5" customWidth="1"/>
    <col min="230" max="230" width="15.5703125" style="5" customWidth="1"/>
    <col min="231" max="231" width="18.28515625" style="5" customWidth="1"/>
    <col min="232" max="232" width="0" style="5" hidden="1" customWidth="1"/>
    <col min="233" max="233" width="4.140625" style="5" customWidth="1"/>
    <col min="234" max="234" width="1.7109375" style="5" customWidth="1"/>
    <col min="235" max="235" width="3.42578125" style="5" customWidth="1"/>
    <col min="236" max="238" width="1.7109375" style="5" customWidth="1"/>
    <col min="239" max="239" width="3" style="5" bestFit="1" customWidth="1"/>
    <col min="240" max="480" width="8.7109375" style="5"/>
    <col min="481" max="481" width="6.42578125" style="5" customWidth="1"/>
    <col min="482" max="482" width="22.28515625" style="5" customWidth="1"/>
    <col min="483" max="483" width="11.5703125" style="5" customWidth="1"/>
    <col min="484" max="484" width="11.85546875" style="5" customWidth="1"/>
    <col min="485" max="485" width="16.5703125" style="5" customWidth="1"/>
    <col min="486" max="486" width="15.5703125" style="5" customWidth="1"/>
    <col min="487" max="487" width="18.28515625" style="5" customWidth="1"/>
    <col min="488" max="488" width="0" style="5" hidden="1" customWidth="1"/>
    <col min="489" max="489" width="4.140625" style="5" customWidth="1"/>
    <col min="490" max="490" width="1.7109375" style="5" customWidth="1"/>
    <col min="491" max="491" width="3.42578125" style="5" customWidth="1"/>
    <col min="492" max="494" width="1.7109375" style="5" customWidth="1"/>
    <col min="495" max="495" width="3" style="5" bestFit="1" customWidth="1"/>
    <col min="496" max="736" width="8.7109375" style="5"/>
    <col min="737" max="737" width="6.42578125" style="5" customWidth="1"/>
    <col min="738" max="738" width="22.28515625" style="5" customWidth="1"/>
    <col min="739" max="739" width="11.5703125" style="5" customWidth="1"/>
    <col min="740" max="740" width="11.85546875" style="5" customWidth="1"/>
    <col min="741" max="741" width="16.5703125" style="5" customWidth="1"/>
    <col min="742" max="742" width="15.5703125" style="5" customWidth="1"/>
    <col min="743" max="743" width="18.28515625" style="5" customWidth="1"/>
    <col min="744" max="744" width="0" style="5" hidden="1" customWidth="1"/>
    <col min="745" max="745" width="4.140625" style="5" customWidth="1"/>
    <col min="746" max="746" width="1.7109375" style="5" customWidth="1"/>
    <col min="747" max="747" width="3.42578125" style="5" customWidth="1"/>
    <col min="748" max="750" width="1.7109375" style="5" customWidth="1"/>
    <col min="751" max="751" width="3" style="5" bestFit="1" customWidth="1"/>
    <col min="752" max="992" width="8.7109375" style="5"/>
    <col min="993" max="993" width="6.42578125" style="5" customWidth="1"/>
    <col min="994" max="994" width="22.28515625" style="5" customWidth="1"/>
    <col min="995" max="995" width="11.5703125" style="5" customWidth="1"/>
    <col min="996" max="996" width="11.85546875" style="5" customWidth="1"/>
    <col min="997" max="997" width="16.5703125" style="5" customWidth="1"/>
    <col min="998" max="998" width="15.5703125" style="5" customWidth="1"/>
    <col min="999" max="999" width="18.28515625" style="5" customWidth="1"/>
    <col min="1000" max="1000" width="0" style="5" hidden="1" customWidth="1"/>
    <col min="1001" max="1001" width="4.140625" style="5" customWidth="1"/>
    <col min="1002" max="1002" width="1.7109375" style="5" customWidth="1"/>
    <col min="1003" max="1003" width="3.42578125" style="5" customWidth="1"/>
    <col min="1004" max="1006" width="1.7109375" style="5" customWidth="1"/>
    <col min="1007" max="1007" width="3" style="5" bestFit="1" customWidth="1"/>
    <col min="1008" max="1248" width="8.7109375" style="5"/>
    <col min="1249" max="1249" width="6.42578125" style="5" customWidth="1"/>
    <col min="1250" max="1250" width="22.28515625" style="5" customWidth="1"/>
    <col min="1251" max="1251" width="11.5703125" style="5" customWidth="1"/>
    <col min="1252" max="1252" width="11.85546875" style="5" customWidth="1"/>
    <col min="1253" max="1253" width="16.5703125" style="5" customWidth="1"/>
    <col min="1254" max="1254" width="15.5703125" style="5" customWidth="1"/>
    <col min="1255" max="1255" width="18.28515625" style="5" customWidth="1"/>
    <col min="1256" max="1256" width="0" style="5" hidden="1" customWidth="1"/>
    <col min="1257" max="1257" width="4.140625" style="5" customWidth="1"/>
    <col min="1258" max="1258" width="1.7109375" style="5" customWidth="1"/>
    <col min="1259" max="1259" width="3.42578125" style="5" customWidth="1"/>
    <col min="1260" max="1262" width="1.7109375" style="5" customWidth="1"/>
    <col min="1263" max="1263" width="3" style="5" bestFit="1" customWidth="1"/>
    <col min="1264" max="1504" width="8.7109375" style="5"/>
    <col min="1505" max="1505" width="6.42578125" style="5" customWidth="1"/>
    <col min="1506" max="1506" width="22.28515625" style="5" customWidth="1"/>
    <col min="1507" max="1507" width="11.5703125" style="5" customWidth="1"/>
    <col min="1508" max="1508" width="11.85546875" style="5" customWidth="1"/>
    <col min="1509" max="1509" width="16.5703125" style="5" customWidth="1"/>
    <col min="1510" max="1510" width="15.5703125" style="5" customWidth="1"/>
    <col min="1511" max="1511" width="18.28515625" style="5" customWidth="1"/>
    <col min="1512" max="1512" width="0" style="5" hidden="1" customWidth="1"/>
    <col min="1513" max="1513" width="4.140625" style="5" customWidth="1"/>
    <col min="1514" max="1514" width="1.7109375" style="5" customWidth="1"/>
    <col min="1515" max="1515" width="3.42578125" style="5" customWidth="1"/>
    <col min="1516" max="1518" width="1.7109375" style="5" customWidth="1"/>
    <col min="1519" max="1519" width="3" style="5" bestFit="1" customWidth="1"/>
    <col min="1520" max="1760" width="8.7109375" style="5"/>
    <col min="1761" max="1761" width="6.42578125" style="5" customWidth="1"/>
    <col min="1762" max="1762" width="22.28515625" style="5" customWidth="1"/>
    <col min="1763" max="1763" width="11.5703125" style="5" customWidth="1"/>
    <col min="1764" max="1764" width="11.85546875" style="5" customWidth="1"/>
    <col min="1765" max="1765" width="16.5703125" style="5" customWidth="1"/>
    <col min="1766" max="1766" width="15.5703125" style="5" customWidth="1"/>
    <col min="1767" max="1767" width="18.28515625" style="5" customWidth="1"/>
    <col min="1768" max="1768" width="0" style="5" hidden="1" customWidth="1"/>
    <col min="1769" max="1769" width="4.140625" style="5" customWidth="1"/>
    <col min="1770" max="1770" width="1.7109375" style="5" customWidth="1"/>
    <col min="1771" max="1771" width="3.42578125" style="5" customWidth="1"/>
    <col min="1772" max="1774" width="1.7109375" style="5" customWidth="1"/>
    <col min="1775" max="1775" width="3" style="5" bestFit="1" customWidth="1"/>
    <col min="1776" max="2016" width="8.7109375" style="5"/>
    <col min="2017" max="2017" width="6.42578125" style="5" customWidth="1"/>
    <col min="2018" max="2018" width="22.28515625" style="5" customWidth="1"/>
    <col min="2019" max="2019" width="11.5703125" style="5" customWidth="1"/>
    <col min="2020" max="2020" width="11.85546875" style="5" customWidth="1"/>
    <col min="2021" max="2021" width="16.5703125" style="5" customWidth="1"/>
    <col min="2022" max="2022" width="15.5703125" style="5" customWidth="1"/>
    <col min="2023" max="2023" width="18.28515625" style="5" customWidth="1"/>
    <col min="2024" max="2024" width="0" style="5" hidden="1" customWidth="1"/>
    <col min="2025" max="2025" width="4.140625" style="5" customWidth="1"/>
    <col min="2026" max="2026" width="1.7109375" style="5" customWidth="1"/>
    <col min="2027" max="2027" width="3.42578125" style="5" customWidth="1"/>
    <col min="2028" max="2030" width="1.7109375" style="5" customWidth="1"/>
    <col min="2031" max="2031" width="3" style="5" bestFit="1" customWidth="1"/>
    <col min="2032" max="2272" width="8.7109375" style="5"/>
    <col min="2273" max="2273" width="6.42578125" style="5" customWidth="1"/>
    <col min="2274" max="2274" width="22.28515625" style="5" customWidth="1"/>
    <col min="2275" max="2275" width="11.5703125" style="5" customWidth="1"/>
    <col min="2276" max="2276" width="11.85546875" style="5" customWidth="1"/>
    <col min="2277" max="2277" width="16.5703125" style="5" customWidth="1"/>
    <col min="2278" max="2278" width="15.5703125" style="5" customWidth="1"/>
    <col min="2279" max="2279" width="18.28515625" style="5" customWidth="1"/>
    <col min="2280" max="2280" width="0" style="5" hidden="1" customWidth="1"/>
    <col min="2281" max="2281" width="4.140625" style="5" customWidth="1"/>
    <col min="2282" max="2282" width="1.7109375" style="5" customWidth="1"/>
    <col min="2283" max="2283" width="3.42578125" style="5" customWidth="1"/>
    <col min="2284" max="2286" width="1.7109375" style="5" customWidth="1"/>
    <col min="2287" max="2287" width="3" style="5" bestFit="1" customWidth="1"/>
    <col min="2288" max="2528" width="8.7109375" style="5"/>
    <col min="2529" max="2529" width="6.42578125" style="5" customWidth="1"/>
    <col min="2530" max="2530" width="22.28515625" style="5" customWidth="1"/>
    <col min="2531" max="2531" width="11.5703125" style="5" customWidth="1"/>
    <col min="2532" max="2532" width="11.85546875" style="5" customWidth="1"/>
    <col min="2533" max="2533" width="16.5703125" style="5" customWidth="1"/>
    <col min="2534" max="2534" width="15.5703125" style="5" customWidth="1"/>
    <col min="2535" max="2535" width="18.28515625" style="5" customWidth="1"/>
    <col min="2536" max="2536" width="0" style="5" hidden="1" customWidth="1"/>
    <col min="2537" max="2537" width="4.140625" style="5" customWidth="1"/>
    <col min="2538" max="2538" width="1.7109375" style="5" customWidth="1"/>
    <col min="2539" max="2539" width="3.42578125" style="5" customWidth="1"/>
    <col min="2540" max="2542" width="1.7109375" style="5" customWidth="1"/>
    <col min="2543" max="2543" width="3" style="5" bestFit="1" customWidth="1"/>
    <col min="2544" max="2784" width="8.7109375" style="5"/>
    <col min="2785" max="2785" width="6.42578125" style="5" customWidth="1"/>
    <col min="2786" max="2786" width="22.28515625" style="5" customWidth="1"/>
    <col min="2787" max="2787" width="11.5703125" style="5" customWidth="1"/>
    <col min="2788" max="2788" width="11.85546875" style="5" customWidth="1"/>
    <col min="2789" max="2789" width="16.5703125" style="5" customWidth="1"/>
    <col min="2790" max="2790" width="15.5703125" style="5" customWidth="1"/>
    <col min="2791" max="2791" width="18.28515625" style="5" customWidth="1"/>
    <col min="2792" max="2792" width="0" style="5" hidden="1" customWidth="1"/>
    <col min="2793" max="2793" width="4.140625" style="5" customWidth="1"/>
    <col min="2794" max="2794" width="1.7109375" style="5" customWidth="1"/>
    <col min="2795" max="2795" width="3.42578125" style="5" customWidth="1"/>
    <col min="2796" max="2798" width="1.7109375" style="5" customWidth="1"/>
    <col min="2799" max="2799" width="3" style="5" bestFit="1" customWidth="1"/>
    <col min="2800" max="3040" width="8.7109375" style="5"/>
    <col min="3041" max="3041" width="6.42578125" style="5" customWidth="1"/>
    <col min="3042" max="3042" width="22.28515625" style="5" customWidth="1"/>
    <col min="3043" max="3043" width="11.5703125" style="5" customWidth="1"/>
    <col min="3044" max="3044" width="11.85546875" style="5" customWidth="1"/>
    <col min="3045" max="3045" width="16.5703125" style="5" customWidth="1"/>
    <col min="3046" max="3046" width="15.5703125" style="5" customWidth="1"/>
    <col min="3047" max="3047" width="18.28515625" style="5" customWidth="1"/>
    <col min="3048" max="3048" width="0" style="5" hidden="1" customWidth="1"/>
    <col min="3049" max="3049" width="4.140625" style="5" customWidth="1"/>
    <col min="3050" max="3050" width="1.7109375" style="5" customWidth="1"/>
    <col min="3051" max="3051" width="3.42578125" style="5" customWidth="1"/>
    <col min="3052" max="3054" width="1.7109375" style="5" customWidth="1"/>
    <col min="3055" max="3055" width="3" style="5" bestFit="1" customWidth="1"/>
    <col min="3056" max="3296" width="8.7109375" style="5"/>
    <col min="3297" max="3297" width="6.42578125" style="5" customWidth="1"/>
    <col min="3298" max="3298" width="22.28515625" style="5" customWidth="1"/>
    <col min="3299" max="3299" width="11.5703125" style="5" customWidth="1"/>
    <col min="3300" max="3300" width="11.85546875" style="5" customWidth="1"/>
    <col min="3301" max="3301" width="16.5703125" style="5" customWidth="1"/>
    <col min="3302" max="3302" width="15.5703125" style="5" customWidth="1"/>
    <col min="3303" max="3303" width="18.28515625" style="5" customWidth="1"/>
    <col min="3304" max="3304" width="0" style="5" hidden="1" customWidth="1"/>
    <col min="3305" max="3305" width="4.140625" style="5" customWidth="1"/>
    <col min="3306" max="3306" width="1.7109375" style="5" customWidth="1"/>
    <col min="3307" max="3307" width="3.42578125" style="5" customWidth="1"/>
    <col min="3308" max="3310" width="1.7109375" style="5" customWidth="1"/>
    <col min="3311" max="3311" width="3" style="5" bestFit="1" customWidth="1"/>
    <col min="3312" max="3552" width="8.7109375" style="5"/>
    <col min="3553" max="3553" width="6.42578125" style="5" customWidth="1"/>
    <col min="3554" max="3554" width="22.28515625" style="5" customWidth="1"/>
    <col min="3555" max="3555" width="11.5703125" style="5" customWidth="1"/>
    <col min="3556" max="3556" width="11.85546875" style="5" customWidth="1"/>
    <col min="3557" max="3557" width="16.5703125" style="5" customWidth="1"/>
    <col min="3558" max="3558" width="15.5703125" style="5" customWidth="1"/>
    <col min="3559" max="3559" width="18.28515625" style="5" customWidth="1"/>
    <col min="3560" max="3560" width="0" style="5" hidden="1" customWidth="1"/>
    <col min="3561" max="3561" width="4.140625" style="5" customWidth="1"/>
    <col min="3562" max="3562" width="1.7109375" style="5" customWidth="1"/>
    <col min="3563" max="3563" width="3.42578125" style="5" customWidth="1"/>
    <col min="3564" max="3566" width="1.7109375" style="5" customWidth="1"/>
    <col min="3567" max="3567" width="3" style="5" bestFit="1" customWidth="1"/>
    <col min="3568" max="3808" width="8.7109375" style="5"/>
    <col min="3809" max="3809" width="6.42578125" style="5" customWidth="1"/>
    <col min="3810" max="3810" width="22.28515625" style="5" customWidth="1"/>
    <col min="3811" max="3811" width="11.5703125" style="5" customWidth="1"/>
    <col min="3812" max="3812" width="11.85546875" style="5" customWidth="1"/>
    <col min="3813" max="3813" width="16.5703125" style="5" customWidth="1"/>
    <col min="3814" max="3814" width="15.5703125" style="5" customWidth="1"/>
    <col min="3815" max="3815" width="18.28515625" style="5" customWidth="1"/>
    <col min="3816" max="3816" width="0" style="5" hidden="1" customWidth="1"/>
    <col min="3817" max="3817" width="4.140625" style="5" customWidth="1"/>
    <col min="3818" max="3818" width="1.7109375" style="5" customWidth="1"/>
    <col min="3819" max="3819" width="3.42578125" style="5" customWidth="1"/>
    <col min="3820" max="3822" width="1.7109375" style="5" customWidth="1"/>
    <col min="3823" max="3823" width="3" style="5" bestFit="1" customWidth="1"/>
    <col min="3824" max="4064" width="8.7109375" style="5"/>
    <col min="4065" max="4065" width="6.42578125" style="5" customWidth="1"/>
    <col min="4066" max="4066" width="22.28515625" style="5" customWidth="1"/>
    <col min="4067" max="4067" width="11.5703125" style="5" customWidth="1"/>
    <col min="4068" max="4068" width="11.85546875" style="5" customWidth="1"/>
    <col min="4069" max="4069" width="16.5703125" style="5" customWidth="1"/>
    <col min="4070" max="4070" width="15.5703125" style="5" customWidth="1"/>
    <col min="4071" max="4071" width="18.28515625" style="5" customWidth="1"/>
    <col min="4072" max="4072" width="0" style="5" hidden="1" customWidth="1"/>
    <col min="4073" max="4073" width="4.140625" style="5" customWidth="1"/>
    <col min="4074" max="4074" width="1.7109375" style="5" customWidth="1"/>
    <col min="4075" max="4075" width="3.42578125" style="5" customWidth="1"/>
    <col min="4076" max="4078" width="1.7109375" style="5" customWidth="1"/>
    <col min="4079" max="4079" width="3" style="5" bestFit="1" customWidth="1"/>
    <col min="4080" max="4320" width="8.7109375" style="5"/>
    <col min="4321" max="4321" width="6.42578125" style="5" customWidth="1"/>
    <col min="4322" max="4322" width="22.28515625" style="5" customWidth="1"/>
    <col min="4323" max="4323" width="11.5703125" style="5" customWidth="1"/>
    <col min="4324" max="4324" width="11.85546875" style="5" customWidth="1"/>
    <col min="4325" max="4325" width="16.5703125" style="5" customWidth="1"/>
    <col min="4326" max="4326" width="15.5703125" style="5" customWidth="1"/>
    <col min="4327" max="4327" width="18.28515625" style="5" customWidth="1"/>
    <col min="4328" max="4328" width="0" style="5" hidden="1" customWidth="1"/>
    <col min="4329" max="4329" width="4.140625" style="5" customWidth="1"/>
    <col min="4330" max="4330" width="1.7109375" style="5" customWidth="1"/>
    <col min="4331" max="4331" width="3.42578125" style="5" customWidth="1"/>
    <col min="4332" max="4334" width="1.7109375" style="5" customWidth="1"/>
    <col min="4335" max="4335" width="3" style="5" bestFit="1" customWidth="1"/>
    <col min="4336" max="4576" width="8.7109375" style="5"/>
    <col min="4577" max="4577" width="6.42578125" style="5" customWidth="1"/>
    <col min="4578" max="4578" width="22.28515625" style="5" customWidth="1"/>
    <col min="4579" max="4579" width="11.5703125" style="5" customWidth="1"/>
    <col min="4580" max="4580" width="11.85546875" style="5" customWidth="1"/>
    <col min="4581" max="4581" width="16.5703125" style="5" customWidth="1"/>
    <col min="4582" max="4582" width="15.5703125" style="5" customWidth="1"/>
    <col min="4583" max="4583" width="18.28515625" style="5" customWidth="1"/>
    <col min="4584" max="4584" width="0" style="5" hidden="1" customWidth="1"/>
    <col min="4585" max="4585" width="4.140625" style="5" customWidth="1"/>
    <col min="4586" max="4586" width="1.7109375" style="5" customWidth="1"/>
    <col min="4587" max="4587" width="3.42578125" style="5" customWidth="1"/>
    <col min="4588" max="4590" width="1.7109375" style="5" customWidth="1"/>
    <col min="4591" max="4591" width="3" style="5" bestFit="1" customWidth="1"/>
    <col min="4592" max="4832" width="8.7109375" style="5"/>
    <col min="4833" max="4833" width="6.42578125" style="5" customWidth="1"/>
    <col min="4834" max="4834" width="22.28515625" style="5" customWidth="1"/>
    <col min="4835" max="4835" width="11.5703125" style="5" customWidth="1"/>
    <col min="4836" max="4836" width="11.85546875" style="5" customWidth="1"/>
    <col min="4837" max="4837" width="16.5703125" style="5" customWidth="1"/>
    <col min="4838" max="4838" width="15.5703125" style="5" customWidth="1"/>
    <col min="4839" max="4839" width="18.28515625" style="5" customWidth="1"/>
    <col min="4840" max="4840" width="0" style="5" hidden="1" customWidth="1"/>
    <col min="4841" max="4841" width="4.140625" style="5" customWidth="1"/>
    <col min="4842" max="4842" width="1.7109375" style="5" customWidth="1"/>
    <col min="4843" max="4843" width="3.42578125" style="5" customWidth="1"/>
    <col min="4844" max="4846" width="1.7109375" style="5" customWidth="1"/>
    <col min="4847" max="4847" width="3" style="5" bestFit="1" customWidth="1"/>
    <col min="4848" max="5088" width="8.7109375" style="5"/>
    <col min="5089" max="5089" width="6.42578125" style="5" customWidth="1"/>
    <col min="5090" max="5090" width="22.28515625" style="5" customWidth="1"/>
    <col min="5091" max="5091" width="11.5703125" style="5" customWidth="1"/>
    <col min="5092" max="5092" width="11.85546875" style="5" customWidth="1"/>
    <col min="5093" max="5093" width="16.5703125" style="5" customWidth="1"/>
    <col min="5094" max="5094" width="15.5703125" style="5" customWidth="1"/>
    <col min="5095" max="5095" width="18.28515625" style="5" customWidth="1"/>
    <col min="5096" max="5096" width="0" style="5" hidden="1" customWidth="1"/>
    <col min="5097" max="5097" width="4.140625" style="5" customWidth="1"/>
    <col min="5098" max="5098" width="1.7109375" style="5" customWidth="1"/>
    <col min="5099" max="5099" width="3.42578125" style="5" customWidth="1"/>
    <col min="5100" max="5102" width="1.7109375" style="5" customWidth="1"/>
    <col min="5103" max="5103" width="3" style="5" bestFit="1" customWidth="1"/>
    <col min="5104" max="5344" width="8.7109375" style="5"/>
    <col min="5345" max="5345" width="6.42578125" style="5" customWidth="1"/>
    <col min="5346" max="5346" width="22.28515625" style="5" customWidth="1"/>
    <col min="5347" max="5347" width="11.5703125" style="5" customWidth="1"/>
    <col min="5348" max="5348" width="11.85546875" style="5" customWidth="1"/>
    <col min="5349" max="5349" width="16.5703125" style="5" customWidth="1"/>
    <col min="5350" max="5350" width="15.5703125" style="5" customWidth="1"/>
    <col min="5351" max="5351" width="18.28515625" style="5" customWidth="1"/>
    <col min="5352" max="5352" width="0" style="5" hidden="1" customWidth="1"/>
    <col min="5353" max="5353" width="4.140625" style="5" customWidth="1"/>
    <col min="5354" max="5354" width="1.7109375" style="5" customWidth="1"/>
    <col min="5355" max="5355" width="3.42578125" style="5" customWidth="1"/>
    <col min="5356" max="5358" width="1.7109375" style="5" customWidth="1"/>
    <col min="5359" max="5359" width="3" style="5" bestFit="1" customWidth="1"/>
    <col min="5360" max="5600" width="8.7109375" style="5"/>
    <col min="5601" max="5601" width="6.42578125" style="5" customWidth="1"/>
    <col min="5602" max="5602" width="22.28515625" style="5" customWidth="1"/>
    <col min="5603" max="5603" width="11.5703125" style="5" customWidth="1"/>
    <col min="5604" max="5604" width="11.85546875" style="5" customWidth="1"/>
    <col min="5605" max="5605" width="16.5703125" style="5" customWidth="1"/>
    <col min="5606" max="5606" width="15.5703125" style="5" customWidth="1"/>
    <col min="5607" max="5607" width="18.28515625" style="5" customWidth="1"/>
    <col min="5608" max="5608" width="0" style="5" hidden="1" customWidth="1"/>
    <col min="5609" max="5609" width="4.140625" style="5" customWidth="1"/>
    <col min="5610" max="5610" width="1.7109375" style="5" customWidth="1"/>
    <col min="5611" max="5611" width="3.42578125" style="5" customWidth="1"/>
    <col min="5612" max="5614" width="1.7109375" style="5" customWidth="1"/>
    <col min="5615" max="5615" width="3" style="5" bestFit="1" customWidth="1"/>
    <col min="5616" max="5856" width="8.7109375" style="5"/>
    <col min="5857" max="5857" width="6.42578125" style="5" customWidth="1"/>
    <col min="5858" max="5858" width="22.28515625" style="5" customWidth="1"/>
    <col min="5859" max="5859" width="11.5703125" style="5" customWidth="1"/>
    <col min="5860" max="5860" width="11.85546875" style="5" customWidth="1"/>
    <col min="5861" max="5861" width="16.5703125" style="5" customWidth="1"/>
    <col min="5862" max="5862" width="15.5703125" style="5" customWidth="1"/>
    <col min="5863" max="5863" width="18.28515625" style="5" customWidth="1"/>
    <col min="5864" max="5864" width="0" style="5" hidden="1" customWidth="1"/>
    <col min="5865" max="5865" width="4.140625" style="5" customWidth="1"/>
    <col min="5866" max="5866" width="1.7109375" style="5" customWidth="1"/>
    <col min="5867" max="5867" width="3.42578125" style="5" customWidth="1"/>
    <col min="5868" max="5870" width="1.7109375" style="5" customWidth="1"/>
    <col min="5871" max="5871" width="3" style="5" bestFit="1" customWidth="1"/>
    <col min="5872" max="6112" width="8.7109375" style="5"/>
    <col min="6113" max="6113" width="6.42578125" style="5" customWidth="1"/>
    <col min="6114" max="6114" width="22.28515625" style="5" customWidth="1"/>
    <col min="6115" max="6115" width="11.5703125" style="5" customWidth="1"/>
    <col min="6116" max="6116" width="11.85546875" style="5" customWidth="1"/>
    <col min="6117" max="6117" width="16.5703125" style="5" customWidth="1"/>
    <col min="6118" max="6118" width="15.5703125" style="5" customWidth="1"/>
    <col min="6119" max="6119" width="18.28515625" style="5" customWidth="1"/>
    <col min="6120" max="6120" width="0" style="5" hidden="1" customWidth="1"/>
    <col min="6121" max="6121" width="4.140625" style="5" customWidth="1"/>
    <col min="6122" max="6122" width="1.7109375" style="5" customWidth="1"/>
    <col min="6123" max="6123" width="3.42578125" style="5" customWidth="1"/>
    <col min="6124" max="6126" width="1.7109375" style="5" customWidth="1"/>
    <col min="6127" max="6127" width="3" style="5" bestFit="1" customWidth="1"/>
    <col min="6128" max="6368" width="8.7109375" style="5"/>
    <col min="6369" max="6369" width="6.42578125" style="5" customWidth="1"/>
    <col min="6370" max="6370" width="22.28515625" style="5" customWidth="1"/>
    <col min="6371" max="6371" width="11.5703125" style="5" customWidth="1"/>
    <col min="6372" max="6372" width="11.85546875" style="5" customWidth="1"/>
    <col min="6373" max="6373" width="16.5703125" style="5" customWidth="1"/>
    <col min="6374" max="6374" width="15.5703125" style="5" customWidth="1"/>
    <col min="6375" max="6375" width="18.28515625" style="5" customWidth="1"/>
    <col min="6376" max="6376" width="0" style="5" hidden="1" customWidth="1"/>
    <col min="6377" max="6377" width="4.140625" style="5" customWidth="1"/>
    <col min="6378" max="6378" width="1.7109375" style="5" customWidth="1"/>
    <col min="6379" max="6379" width="3.42578125" style="5" customWidth="1"/>
    <col min="6380" max="6382" width="1.7109375" style="5" customWidth="1"/>
    <col min="6383" max="6383" width="3" style="5" bestFit="1" customWidth="1"/>
    <col min="6384" max="6624" width="8.7109375" style="5"/>
    <col min="6625" max="6625" width="6.42578125" style="5" customWidth="1"/>
    <col min="6626" max="6626" width="22.28515625" style="5" customWidth="1"/>
    <col min="6627" max="6627" width="11.5703125" style="5" customWidth="1"/>
    <col min="6628" max="6628" width="11.85546875" style="5" customWidth="1"/>
    <col min="6629" max="6629" width="16.5703125" style="5" customWidth="1"/>
    <col min="6630" max="6630" width="15.5703125" style="5" customWidth="1"/>
    <col min="6631" max="6631" width="18.28515625" style="5" customWidth="1"/>
    <col min="6632" max="6632" width="0" style="5" hidden="1" customWidth="1"/>
    <col min="6633" max="6633" width="4.140625" style="5" customWidth="1"/>
    <col min="6634" max="6634" width="1.7109375" style="5" customWidth="1"/>
    <col min="6635" max="6635" width="3.42578125" style="5" customWidth="1"/>
    <col min="6636" max="6638" width="1.7109375" style="5" customWidth="1"/>
    <col min="6639" max="6639" width="3" style="5" bestFit="1" customWidth="1"/>
    <col min="6640" max="6880" width="8.7109375" style="5"/>
    <col min="6881" max="6881" width="6.42578125" style="5" customWidth="1"/>
    <col min="6882" max="6882" width="22.28515625" style="5" customWidth="1"/>
    <col min="6883" max="6883" width="11.5703125" style="5" customWidth="1"/>
    <col min="6884" max="6884" width="11.85546875" style="5" customWidth="1"/>
    <col min="6885" max="6885" width="16.5703125" style="5" customWidth="1"/>
    <col min="6886" max="6886" width="15.5703125" style="5" customWidth="1"/>
    <col min="6887" max="6887" width="18.28515625" style="5" customWidth="1"/>
    <col min="6888" max="6888" width="0" style="5" hidden="1" customWidth="1"/>
    <col min="6889" max="6889" width="4.140625" style="5" customWidth="1"/>
    <col min="6890" max="6890" width="1.7109375" style="5" customWidth="1"/>
    <col min="6891" max="6891" width="3.42578125" style="5" customWidth="1"/>
    <col min="6892" max="6894" width="1.7109375" style="5" customWidth="1"/>
    <col min="6895" max="6895" width="3" style="5" bestFit="1" customWidth="1"/>
    <col min="6896" max="7136" width="8.7109375" style="5"/>
    <col min="7137" max="7137" width="6.42578125" style="5" customWidth="1"/>
    <col min="7138" max="7138" width="22.28515625" style="5" customWidth="1"/>
    <col min="7139" max="7139" width="11.5703125" style="5" customWidth="1"/>
    <col min="7140" max="7140" width="11.85546875" style="5" customWidth="1"/>
    <col min="7141" max="7141" width="16.5703125" style="5" customWidth="1"/>
    <col min="7142" max="7142" width="15.5703125" style="5" customWidth="1"/>
    <col min="7143" max="7143" width="18.28515625" style="5" customWidth="1"/>
    <col min="7144" max="7144" width="0" style="5" hidden="1" customWidth="1"/>
    <col min="7145" max="7145" width="4.140625" style="5" customWidth="1"/>
    <col min="7146" max="7146" width="1.7109375" style="5" customWidth="1"/>
    <col min="7147" max="7147" width="3.42578125" style="5" customWidth="1"/>
    <col min="7148" max="7150" width="1.7109375" style="5" customWidth="1"/>
    <col min="7151" max="7151" width="3" style="5" bestFit="1" customWidth="1"/>
    <col min="7152" max="7392" width="8.7109375" style="5"/>
    <col min="7393" max="7393" width="6.42578125" style="5" customWidth="1"/>
    <col min="7394" max="7394" width="22.28515625" style="5" customWidth="1"/>
    <col min="7395" max="7395" width="11.5703125" style="5" customWidth="1"/>
    <col min="7396" max="7396" width="11.85546875" style="5" customWidth="1"/>
    <col min="7397" max="7397" width="16.5703125" style="5" customWidth="1"/>
    <col min="7398" max="7398" width="15.5703125" style="5" customWidth="1"/>
    <col min="7399" max="7399" width="18.28515625" style="5" customWidth="1"/>
    <col min="7400" max="7400" width="0" style="5" hidden="1" customWidth="1"/>
    <col min="7401" max="7401" width="4.140625" style="5" customWidth="1"/>
    <col min="7402" max="7402" width="1.7109375" style="5" customWidth="1"/>
    <col min="7403" max="7403" width="3.42578125" style="5" customWidth="1"/>
    <col min="7404" max="7406" width="1.7109375" style="5" customWidth="1"/>
    <col min="7407" max="7407" width="3" style="5" bestFit="1" customWidth="1"/>
    <col min="7408" max="7648" width="8.7109375" style="5"/>
    <col min="7649" max="7649" width="6.42578125" style="5" customWidth="1"/>
    <col min="7650" max="7650" width="22.28515625" style="5" customWidth="1"/>
    <col min="7651" max="7651" width="11.5703125" style="5" customWidth="1"/>
    <col min="7652" max="7652" width="11.85546875" style="5" customWidth="1"/>
    <col min="7653" max="7653" width="16.5703125" style="5" customWidth="1"/>
    <col min="7654" max="7654" width="15.5703125" style="5" customWidth="1"/>
    <col min="7655" max="7655" width="18.28515625" style="5" customWidth="1"/>
    <col min="7656" max="7656" width="0" style="5" hidden="1" customWidth="1"/>
    <col min="7657" max="7657" width="4.140625" style="5" customWidth="1"/>
    <col min="7658" max="7658" width="1.7109375" style="5" customWidth="1"/>
    <col min="7659" max="7659" width="3.42578125" style="5" customWidth="1"/>
    <col min="7660" max="7662" width="1.7109375" style="5" customWidth="1"/>
    <col min="7663" max="7663" width="3" style="5" bestFit="1" customWidth="1"/>
    <col min="7664" max="7904" width="8.7109375" style="5"/>
    <col min="7905" max="7905" width="6.42578125" style="5" customWidth="1"/>
    <col min="7906" max="7906" width="22.28515625" style="5" customWidth="1"/>
    <col min="7907" max="7907" width="11.5703125" style="5" customWidth="1"/>
    <col min="7908" max="7908" width="11.85546875" style="5" customWidth="1"/>
    <col min="7909" max="7909" width="16.5703125" style="5" customWidth="1"/>
    <col min="7910" max="7910" width="15.5703125" style="5" customWidth="1"/>
    <col min="7911" max="7911" width="18.28515625" style="5" customWidth="1"/>
    <col min="7912" max="7912" width="0" style="5" hidden="1" customWidth="1"/>
    <col min="7913" max="7913" width="4.140625" style="5" customWidth="1"/>
    <col min="7914" max="7914" width="1.7109375" style="5" customWidth="1"/>
    <col min="7915" max="7915" width="3.42578125" style="5" customWidth="1"/>
    <col min="7916" max="7918" width="1.7109375" style="5" customWidth="1"/>
    <col min="7919" max="7919" width="3" style="5" bestFit="1" customWidth="1"/>
    <col min="7920" max="8160" width="8.7109375" style="5"/>
    <col min="8161" max="8161" width="6.42578125" style="5" customWidth="1"/>
    <col min="8162" max="8162" width="22.28515625" style="5" customWidth="1"/>
    <col min="8163" max="8163" width="11.5703125" style="5" customWidth="1"/>
    <col min="8164" max="8164" width="11.85546875" style="5" customWidth="1"/>
    <col min="8165" max="8165" width="16.5703125" style="5" customWidth="1"/>
    <col min="8166" max="8166" width="15.5703125" style="5" customWidth="1"/>
    <col min="8167" max="8167" width="18.28515625" style="5" customWidth="1"/>
    <col min="8168" max="8168" width="0" style="5" hidden="1" customWidth="1"/>
    <col min="8169" max="8169" width="4.140625" style="5" customWidth="1"/>
    <col min="8170" max="8170" width="1.7109375" style="5" customWidth="1"/>
    <col min="8171" max="8171" width="3.42578125" style="5" customWidth="1"/>
    <col min="8172" max="8174" width="1.7109375" style="5" customWidth="1"/>
    <col min="8175" max="8175" width="3" style="5" bestFit="1" customWidth="1"/>
    <col min="8176" max="8416" width="8.7109375" style="5"/>
    <col min="8417" max="8417" width="6.42578125" style="5" customWidth="1"/>
    <col min="8418" max="8418" width="22.28515625" style="5" customWidth="1"/>
    <col min="8419" max="8419" width="11.5703125" style="5" customWidth="1"/>
    <col min="8420" max="8420" width="11.85546875" style="5" customWidth="1"/>
    <col min="8421" max="8421" width="16.5703125" style="5" customWidth="1"/>
    <col min="8422" max="8422" width="15.5703125" style="5" customWidth="1"/>
    <col min="8423" max="8423" width="18.28515625" style="5" customWidth="1"/>
    <col min="8424" max="8424" width="0" style="5" hidden="1" customWidth="1"/>
    <col min="8425" max="8425" width="4.140625" style="5" customWidth="1"/>
    <col min="8426" max="8426" width="1.7109375" style="5" customWidth="1"/>
    <col min="8427" max="8427" width="3.42578125" style="5" customWidth="1"/>
    <col min="8428" max="8430" width="1.7109375" style="5" customWidth="1"/>
    <col min="8431" max="8431" width="3" style="5" bestFit="1" customWidth="1"/>
    <col min="8432" max="8672" width="8.7109375" style="5"/>
    <col min="8673" max="8673" width="6.42578125" style="5" customWidth="1"/>
    <col min="8674" max="8674" width="22.28515625" style="5" customWidth="1"/>
    <col min="8675" max="8675" width="11.5703125" style="5" customWidth="1"/>
    <col min="8676" max="8676" width="11.85546875" style="5" customWidth="1"/>
    <col min="8677" max="8677" width="16.5703125" style="5" customWidth="1"/>
    <col min="8678" max="8678" width="15.5703125" style="5" customWidth="1"/>
    <col min="8679" max="8679" width="18.28515625" style="5" customWidth="1"/>
    <col min="8680" max="8680" width="0" style="5" hidden="1" customWidth="1"/>
    <col min="8681" max="8681" width="4.140625" style="5" customWidth="1"/>
    <col min="8682" max="8682" width="1.7109375" style="5" customWidth="1"/>
    <col min="8683" max="8683" width="3.42578125" style="5" customWidth="1"/>
    <col min="8684" max="8686" width="1.7109375" style="5" customWidth="1"/>
    <col min="8687" max="8687" width="3" style="5" bestFit="1" customWidth="1"/>
    <col min="8688" max="8928" width="8.7109375" style="5"/>
    <col min="8929" max="8929" width="6.42578125" style="5" customWidth="1"/>
    <col min="8930" max="8930" width="22.28515625" style="5" customWidth="1"/>
    <col min="8931" max="8931" width="11.5703125" style="5" customWidth="1"/>
    <col min="8932" max="8932" width="11.85546875" style="5" customWidth="1"/>
    <col min="8933" max="8933" width="16.5703125" style="5" customWidth="1"/>
    <col min="8934" max="8934" width="15.5703125" style="5" customWidth="1"/>
    <col min="8935" max="8935" width="18.28515625" style="5" customWidth="1"/>
    <col min="8936" max="8936" width="0" style="5" hidden="1" customWidth="1"/>
    <col min="8937" max="8937" width="4.140625" style="5" customWidth="1"/>
    <col min="8938" max="8938" width="1.7109375" style="5" customWidth="1"/>
    <col min="8939" max="8939" width="3.42578125" style="5" customWidth="1"/>
    <col min="8940" max="8942" width="1.7109375" style="5" customWidth="1"/>
    <col min="8943" max="8943" width="3" style="5" bestFit="1" customWidth="1"/>
    <col min="8944" max="9184" width="8.7109375" style="5"/>
    <col min="9185" max="9185" width="6.42578125" style="5" customWidth="1"/>
    <col min="9186" max="9186" width="22.28515625" style="5" customWidth="1"/>
    <col min="9187" max="9187" width="11.5703125" style="5" customWidth="1"/>
    <col min="9188" max="9188" width="11.85546875" style="5" customWidth="1"/>
    <col min="9189" max="9189" width="16.5703125" style="5" customWidth="1"/>
    <col min="9190" max="9190" width="15.5703125" style="5" customWidth="1"/>
    <col min="9191" max="9191" width="18.28515625" style="5" customWidth="1"/>
    <col min="9192" max="9192" width="0" style="5" hidden="1" customWidth="1"/>
    <col min="9193" max="9193" width="4.140625" style="5" customWidth="1"/>
    <col min="9194" max="9194" width="1.7109375" style="5" customWidth="1"/>
    <col min="9195" max="9195" width="3.42578125" style="5" customWidth="1"/>
    <col min="9196" max="9198" width="1.7109375" style="5" customWidth="1"/>
    <col min="9199" max="9199" width="3" style="5" bestFit="1" customWidth="1"/>
    <col min="9200" max="9440" width="8.7109375" style="5"/>
    <col min="9441" max="9441" width="6.42578125" style="5" customWidth="1"/>
    <col min="9442" max="9442" width="22.28515625" style="5" customWidth="1"/>
    <col min="9443" max="9443" width="11.5703125" style="5" customWidth="1"/>
    <col min="9444" max="9444" width="11.85546875" style="5" customWidth="1"/>
    <col min="9445" max="9445" width="16.5703125" style="5" customWidth="1"/>
    <col min="9446" max="9446" width="15.5703125" style="5" customWidth="1"/>
    <col min="9447" max="9447" width="18.28515625" style="5" customWidth="1"/>
    <col min="9448" max="9448" width="0" style="5" hidden="1" customWidth="1"/>
    <col min="9449" max="9449" width="4.140625" style="5" customWidth="1"/>
    <col min="9450" max="9450" width="1.7109375" style="5" customWidth="1"/>
    <col min="9451" max="9451" width="3.42578125" style="5" customWidth="1"/>
    <col min="9452" max="9454" width="1.7109375" style="5" customWidth="1"/>
    <col min="9455" max="9455" width="3" style="5" bestFit="1" customWidth="1"/>
    <col min="9456" max="9696" width="8.7109375" style="5"/>
    <col min="9697" max="9697" width="6.42578125" style="5" customWidth="1"/>
    <col min="9698" max="9698" width="22.28515625" style="5" customWidth="1"/>
    <col min="9699" max="9699" width="11.5703125" style="5" customWidth="1"/>
    <col min="9700" max="9700" width="11.85546875" style="5" customWidth="1"/>
    <col min="9701" max="9701" width="16.5703125" style="5" customWidth="1"/>
    <col min="9702" max="9702" width="15.5703125" style="5" customWidth="1"/>
    <col min="9703" max="9703" width="18.28515625" style="5" customWidth="1"/>
    <col min="9704" max="9704" width="0" style="5" hidden="1" customWidth="1"/>
    <col min="9705" max="9705" width="4.140625" style="5" customWidth="1"/>
    <col min="9706" max="9706" width="1.7109375" style="5" customWidth="1"/>
    <col min="9707" max="9707" width="3.42578125" style="5" customWidth="1"/>
    <col min="9708" max="9710" width="1.7109375" style="5" customWidth="1"/>
    <col min="9711" max="9711" width="3" style="5" bestFit="1" customWidth="1"/>
    <col min="9712" max="9952" width="8.7109375" style="5"/>
    <col min="9953" max="9953" width="6.42578125" style="5" customWidth="1"/>
    <col min="9954" max="9954" width="22.28515625" style="5" customWidth="1"/>
    <col min="9955" max="9955" width="11.5703125" style="5" customWidth="1"/>
    <col min="9956" max="9956" width="11.85546875" style="5" customWidth="1"/>
    <col min="9957" max="9957" width="16.5703125" style="5" customWidth="1"/>
    <col min="9958" max="9958" width="15.5703125" style="5" customWidth="1"/>
    <col min="9959" max="9959" width="18.28515625" style="5" customWidth="1"/>
    <col min="9960" max="9960" width="0" style="5" hidden="1" customWidth="1"/>
    <col min="9961" max="9961" width="4.140625" style="5" customWidth="1"/>
    <col min="9962" max="9962" width="1.7109375" style="5" customWidth="1"/>
    <col min="9963" max="9963" width="3.42578125" style="5" customWidth="1"/>
    <col min="9964" max="9966" width="1.7109375" style="5" customWidth="1"/>
    <col min="9967" max="9967" width="3" style="5" bestFit="1" customWidth="1"/>
    <col min="9968" max="10208" width="8.7109375" style="5"/>
    <col min="10209" max="10209" width="6.42578125" style="5" customWidth="1"/>
    <col min="10210" max="10210" width="22.28515625" style="5" customWidth="1"/>
    <col min="10211" max="10211" width="11.5703125" style="5" customWidth="1"/>
    <col min="10212" max="10212" width="11.85546875" style="5" customWidth="1"/>
    <col min="10213" max="10213" width="16.5703125" style="5" customWidth="1"/>
    <col min="10214" max="10214" width="15.5703125" style="5" customWidth="1"/>
    <col min="10215" max="10215" width="18.28515625" style="5" customWidth="1"/>
    <col min="10216" max="10216" width="0" style="5" hidden="1" customWidth="1"/>
    <col min="10217" max="10217" width="4.140625" style="5" customWidth="1"/>
    <col min="10218" max="10218" width="1.7109375" style="5" customWidth="1"/>
    <col min="10219" max="10219" width="3.42578125" style="5" customWidth="1"/>
    <col min="10220" max="10222" width="1.7109375" style="5" customWidth="1"/>
    <col min="10223" max="10223" width="3" style="5" bestFit="1" customWidth="1"/>
    <col min="10224" max="10464" width="8.7109375" style="5"/>
    <col min="10465" max="10465" width="6.42578125" style="5" customWidth="1"/>
    <col min="10466" max="10466" width="22.28515625" style="5" customWidth="1"/>
    <col min="10467" max="10467" width="11.5703125" style="5" customWidth="1"/>
    <col min="10468" max="10468" width="11.85546875" style="5" customWidth="1"/>
    <col min="10469" max="10469" width="16.5703125" style="5" customWidth="1"/>
    <col min="10470" max="10470" width="15.5703125" style="5" customWidth="1"/>
    <col min="10471" max="10471" width="18.28515625" style="5" customWidth="1"/>
    <col min="10472" max="10472" width="0" style="5" hidden="1" customWidth="1"/>
    <col min="10473" max="10473" width="4.140625" style="5" customWidth="1"/>
    <col min="10474" max="10474" width="1.7109375" style="5" customWidth="1"/>
    <col min="10475" max="10475" width="3.42578125" style="5" customWidth="1"/>
    <col min="10476" max="10478" width="1.7109375" style="5" customWidth="1"/>
    <col min="10479" max="10479" width="3" style="5" bestFit="1" customWidth="1"/>
    <col min="10480" max="10720" width="8.7109375" style="5"/>
    <col min="10721" max="10721" width="6.42578125" style="5" customWidth="1"/>
    <col min="10722" max="10722" width="22.28515625" style="5" customWidth="1"/>
    <col min="10723" max="10723" width="11.5703125" style="5" customWidth="1"/>
    <col min="10724" max="10724" width="11.85546875" style="5" customWidth="1"/>
    <col min="10725" max="10725" width="16.5703125" style="5" customWidth="1"/>
    <col min="10726" max="10726" width="15.5703125" style="5" customWidth="1"/>
    <col min="10727" max="10727" width="18.28515625" style="5" customWidth="1"/>
    <col min="10728" max="10728" width="0" style="5" hidden="1" customWidth="1"/>
    <col min="10729" max="10729" width="4.140625" style="5" customWidth="1"/>
    <col min="10730" max="10730" width="1.7109375" style="5" customWidth="1"/>
    <col min="10731" max="10731" width="3.42578125" style="5" customWidth="1"/>
    <col min="10732" max="10734" width="1.7109375" style="5" customWidth="1"/>
    <col min="10735" max="10735" width="3" style="5" bestFit="1" customWidth="1"/>
    <col min="10736" max="10976" width="8.7109375" style="5"/>
    <col min="10977" max="10977" width="6.42578125" style="5" customWidth="1"/>
    <col min="10978" max="10978" width="22.28515625" style="5" customWidth="1"/>
    <col min="10979" max="10979" width="11.5703125" style="5" customWidth="1"/>
    <col min="10980" max="10980" width="11.85546875" style="5" customWidth="1"/>
    <col min="10981" max="10981" width="16.5703125" style="5" customWidth="1"/>
    <col min="10982" max="10982" width="15.5703125" style="5" customWidth="1"/>
    <col min="10983" max="10983" width="18.28515625" style="5" customWidth="1"/>
    <col min="10984" max="10984" width="0" style="5" hidden="1" customWidth="1"/>
    <col min="10985" max="10985" width="4.140625" style="5" customWidth="1"/>
    <col min="10986" max="10986" width="1.7109375" style="5" customWidth="1"/>
    <col min="10987" max="10987" width="3.42578125" style="5" customWidth="1"/>
    <col min="10988" max="10990" width="1.7109375" style="5" customWidth="1"/>
    <col min="10991" max="10991" width="3" style="5" bestFit="1" customWidth="1"/>
    <col min="10992" max="11232" width="8.7109375" style="5"/>
    <col min="11233" max="11233" width="6.42578125" style="5" customWidth="1"/>
    <col min="11234" max="11234" width="22.28515625" style="5" customWidth="1"/>
    <col min="11235" max="11235" width="11.5703125" style="5" customWidth="1"/>
    <col min="11236" max="11236" width="11.85546875" style="5" customWidth="1"/>
    <col min="11237" max="11237" width="16.5703125" style="5" customWidth="1"/>
    <col min="11238" max="11238" width="15.5703125" style="5" customWidth="1"/>
    <col min="11239" max="11239" width="18.28515625" style="5" customWidth="1"/>
    <col min="11240" max="11240" width="0" style="5" hidden="1" customWidth="1"/>
    <col min="11241" max="11241" width="4.140625" style="5" customWidth="1"/>
    <col min="11242" max="11242" width="1.7109375" style="5" customWidth="1"/>
    <col min="11243" max="11243" width="3.42578125" style="5" customWidth="1"/>
    <col min="11244" max="11246" width="1.7109375" style="5" customWidth="1"/>
    <col min="11247" max="11247" width="3" style="5" bestFit="1" customWidth="1"/>
    <col min="11248" max="11488" width="8.7109375" style="5"/>
    <col min="11489" max="11489" width="6.42578125" style="5" customWidth="1"/>
    <col min="11490" max="11490" width="22.28515625" style="5" customWidth="1"/>
    <col min="11491" max="11491" width="11.5703125" style="5" customWidth="1"/>
    <col min="11492" max="11492" width="11.85546875" style="5" customWidth="1"/>
    <col min="11493" max="11493" width="16.5703125" style="5" customWidth="1"/>
    <col min="11494" max="11494" width="15.5703125" style="5" customWidth="1"/>
    <col min="11495" max="11495" width="18.28515625" style="5" customWidth="1"/>
    <col min="11496" max="11496" width="0" style="5" hidden="1" customWidth="1"/>
    <col min="11497" max="11497" width="4.140625" style="5" customWidth="1"/>
    <col min="11498" max="11498" width="1.7109375" style="5" customWidth="1"/>
    <col min="11499" max="11499" width="3.42578125" style="5" customWidth="1"/>
    <col min="11500" max="11502" width="1.7109375" style="5" customWidth="1"/>
    <col min="11503" max="11503" width="3" style="5" bestFit="1" customWidth="1"/>
    <col min="11504" max="11744" width="8.7109375" style="5"/>
    <col min="11745" max="11745" width="6.42578125" style="5" customWidth="1"/>
    <col min="11746" max="11746" width="22.28515625" style="5" customWidth="1"/>
    <col min="11747" max="11747" width="11.5703125" style="5" customWidth="1"/>
    <col min="11748" max="11748" width="11.85546875" style="5" customWidth="1"/>
    <col min="11749" max="11749" width="16.5703125" style="5" customWidth="1"/>
    <col min="11750" max="11750" width="15.5703125" style="5" customWidth="1"/>
    <col min="11751" max="11751" width="18.28515625" style="5" customWidth="1"/>
    <col min="11752" max="11752" width="0" style="5" hidden="1" customWidth="1"/>
    <col min="11753" max="11753" width="4.140625" style="5" customWidth="1"/>
    <col min="11754" max="11754" width="1.7109375" style="5" customWidth="1"/>
    <col min="11755" max="11755" width="3.42578125" style="5" customWidth="1"/>
    <col min="11756" max="11758" width="1.7109375" style="5" customWidth="1"/>
    <col min="11759" max="11759" width="3" style="5" bestFit="1" customWidth="1"/>
    <col min="11760" max="12000" width="8.7109375" style="5"/>
    <col min="12001" max="12001" width="6.42578125" style="5" customWidth="1"/>
    <col min="12002" max="12002" width="22.28515625" style="5" customWidth="1"/>
    <col min="12003" max="12003" width="11.5703125" style="5" customWidth="1"/>
    <col min="12004" max="12004" width="11.85546875" style="5" customWidth="1"/>
    <col min="12005" max="12005" width="16.5703125" style="5" customWidth="1"/>
    <col min="12006" max="12006" width="15.5703125" style="5" customWidth="1"/>
    <col min="12007" max="12007" width="18.28515625" style="5" customWidth="1"/>
    <col min="12008" max="12008" width="0" style="5" hidden="1" customWidth="1"/>
    <col min="12009" max="12009" width="4.140625" style="5" customWidth="1"/>
    <col min="12010" max="12010" width="1.7109375" style="5" customWidth="1"/>
    <col min="12011" max="12011" width="3.42578125" style="5" customWidth="1"/>
    <col min="12012" max="12014" width="1.7109375" style="5" customWidth="1"/>
    <col min="12015" max="12015" width="3" style="5" bestFit="1" customWidth="1"/>
    <col min="12016" max="12256" width="8.7109375" style="5"/>
    <col min="12257" max="12257" width="6.42578125" style="5" customWidth="1"/>
    <col min="12258" max="12258" width="22.28515625" style="5" customWidth="1"/>
    <col min="12259" max="12259" width="11.5703125" style="5" customWidth="1"/>
    <col min="12260" max="12260" width="11.85546875" style="5" customWidth="1"/>
    <col min="12261" max="12261" width="16.5703125" style="5" customWidth="1"/>
    <col min="12262" max="12262" width="15.5703125" style="5" customWidth="1"/>
    <col min="12263" max="12263" width="18.28515625" style="5" customWidth="1"/>
    <col min="12264" max="12264" width="0" style="5" hidden="1" customWidth="1"/>
    <col min="12265" max="12265" width="4.140625" style="5" customWidth="1"/>
    <col min="12266" max="12266" width="1.7109375" style="5" customWidth="1"/>
    <col min="12267" max="12267" width="3.42578125" style="5" customWidth="1"/>
    <col min="12268" max="12270" width="1.7109375" style="5" customWidth="1"/>
    <col min="12271" max="12271" width="3" style="5" bestFit="1" customWidth="1"/>
    <col min="12272" max="12512" width="8.7109375" style="5"/>
    <col min="12513" max="12513" width="6.42578125" style="5" customWidth="1"/>
    <col min="12514" max="12514" width="22.28515625" style="5" customWidth="1"/>
    <col min="12515" max="12515" width="11.5703125" style="5" customWidth="1"/>
    <col min="12516" max="12516" width="11.85546875" style="5" customWidth="1"/>
    <col min="12517" max="12517" width="16.5703125" style="5" customWidth="1"/>
    <col min="12518" max="12518" width="15.5703125" style="5" customWidth="1"/>
    <col min="12519" max="12519" width="18.28515625" style="5" customWidth="1"/>
    <col min="12520" max="12520" width="0" style="5" hidden="1" customWidth="1"/>
    <col min="12521" max="12521" width="4.140625" style="5" customWidth="1"/>
    <col min="12522" max="12522" width="1.7109375" style="5" customWidth="1"/>
    <col min="12523" max="12523" width="3.42578125" style="5" customWidth="1"/>
    <col min="12524" max="12526" width="1.7109375" style="5" customWidth="1"/>
    <col min="12527" max="12527" width="3" style="5" bestFit="1" customWidth="1"/>
    <col min="12528" max="12768" width="8.7109375" style="5"/>
    <col min="12769" max="12769" width="6.42578125" style="5" customWidth="1"/>
    <col min="12770" max="12770" width="22.28515625" style="5" customWidth="1"/>
    <col min="12771" max="12771" width="11.5703125" style="5" customWidth="1"/>
    <col min="12772" max="12772" width="11.85546875" style="5" customWidth="1"/>
    <col min="12773" max="12773" width="16.5703125" style="5" customWidth="1"/>
    <col min="12774" max="12774" width="15.5703125" style="5" customWidth="1"/>
    <col min="12775" max="12775" width="18.28515625" style="5" customWidth="1"/>
    <col min="12776" max="12776" width="0" style="5" hidden="1" customWidth="1"/>
    <col min="12777" max="12777" width="4.140625" style="5" customWidth="1"/>
    <col min="12778" max="12778" width="1.7109375" style="5" customWidth="1"/>
    <col min="12779" max="12779" width="3.42578125" style="5" customWidth="1"/>
    <col min="12780" max="12782" width="1.7109375" style="5" customWidth="1"/>
    <col min="12783" max="12783" width="3" style="5" bestFit="1" customWidth="1"/>
    <col min="12784" max="13024" width="8.7109375" style="5"/>
    <col min="13025" max="13025" width="6.42578125" style="5" customWidth="1"/>
    <col min="13026" max="13026" width="22.28515625" style="5" customWidth="1"/>
    <col min="13027" max="13027" width="11.5703125" style="5" customWidth="1"/>
    <col min="13028" max="13028" width="11.85546875" style="5" customWidth="1"/>
    <col min="13029" max="13029" width="16.5703125" style="5" customWidth="1"/>
    <col min="13030" max="13030" width="15.5703125" style="5" customWidth="1"/>
    <col min="13031" max="13031" width="18.28515625" style="5" customWidth="1"/>
    <col min="13032" max="13032" width="0" style="5" hidden="1" customWidth="1"/>
    <col min="13033" max="13033" width="4.140625" style="5" customWidth="1"/>
    <col min="13034" max="13034" width="1.7109375" style="5" customWidth="1"/>
    <col min="13035" max="13035" width="3.42578125" style="5" customWidth="1"/>
    <col min="13036" max="13038" width="1.7109375" style="5" customWidth="1"/>
    <col min="13039" max="13039" width="3" style="5" bestFit="1" customWidth="1"/>
    <col min="13040" max="13280" width="8.7109375" style="5"/>
    <col min="13281" max="13281" width="6.42578125" style="5" customWidth="1"/>
    <col min="13282" max="13282" width="22.28515625" style="5" customWidth="1"/>
    <col min="13283" max="13283" width="11.5703125" style="5" customWidth="1"/>
    <col min="13284" max="13284" width="11.85546875" style="5" customWidth="1"/>
    <col min="13285" max="13285" width="16.5703125" style="5" customWidth="1"/>
    <col min="13286" max="13286" width="15.5703125" style="5" customWidth="1"/>
    <col min="13287" max="13287" width="18.28515625" style="5" customWidth="1"/>
    <col min="13288" max="13288" width="0" style="5" hidden="1" customWidth="1"/>
    <col min="13289" max="13289" width="4.140625" style="5" customWidth="1"/>
    <col min="13290" max="13290" width="1.7109375" style="5" customWidth="1"/>
    <col min="13291" max="13291" width="3.42578125" style="5" customWidth="1"/>
    <col min="13292" max="13294" width="1.7109375" style="5" customWidth="1"/>
    <col min="13295" max="13295" width="3" style="5" bestFit="1" customWidth="1"/>
    <col min="13296" max="13536" width="8.7109375" style="5"/>
    <col min="13537" max="13537" width="6.42578125" style="5" customWidth="1"/>
    <col min="13538" max="13538" width="22.28515625" style="5" customWidth="1"/>
    <col min="13539" max="13539" width="11.5703125" style="5" customWidth="1"/>
    <col min="13540" max="13540" width="11.85546875" style="5" customWidth="1"/>
    <col min="13541" max="13541" width="16.5703125" style="5" customWidth="1"/>
    <col min="13542" max="13542" width="15.5703125" style="5" customWidth="1"/>
    <col min="13543" max="13543" width="18.28515625" style="5" customWidth="1"/>
    <col min="13544" max="13544" width="0" style="5" hidden="1" customWidth="1"/>
    <col min="13545" max="13545" width="4.140625" style="5" customWidth="1"/>
    <col min="13546" max="13546" width="1.7109375" style="5" customWidth="1"/>
    <col min="13547" max="13547" width="3.42578125" style="5" customWidth="1"/>
    <col min="13548" max="13550" width="1.7109375" style="5" customWidth="1"/>
    <col min="13551" max="13551" width="3" style="5" bestFit="1" customWidth="1"/>
    <col min="13552" max="13792" width="8.7109375" style="5"/>
    <col min="13793" max="13793" width="6.42578125" style="5" customWidth="1"/>
    <col min="13794" max="13794" width="22.28515625" style="5" customWidth="1"/>
    <col min="13795" max="13795" width="11.5703125" style="5" customWidth="1"/>
    <col min="13796" max="13796" width="11.85546875" style="5" customWidth="1"/>
    <col min="13797" max="13797" width="16.5703125" style="5" customWidth="1"/>
    <col min="13798" max="13798" width="15.5703125" style="5" customWidth="1"/>
    <col min="13799" max="13799" width="18.28515625" style="5" customWidth="1"/>
    <col min="13800" max="13800" width="0" style="5" hidden="1" customWidth="1"/>
    <col min="13801" max="13801" width="4.140625" style="5" customWidth="1"/>
    <col min="13802" max="13802" width="1.7109375" style="5" customWidth="1"/>
    <col min="13803" max="13803" width="3.42578125" style="5" customWidth="1"/>
    <col min="13804" max="13806" width="1.7109375" style="5" customWidth="1"/>
    <col min="13807" max="13807" width="3" style="5" bestFit="1" customWidth="1"/>
    <col min="13808" max="14048" width="8.7109375" style="5"/>
    <col min="14049" max="14049" width="6.42578125" style="5" customWidth="1"/>
    <col min="14050" max="14050" width="22.28515625" style="5" customWidth="1"/>
    <col min="14051" max="14051" width="11.5703125" style="5" customWidth="1"/>
    <col min="14052" max="14052" width="11.85546875" style="5" customWidth="1"/>
    <col min="14053" max="14053" width="16.5703125" style="5" customWidth="1"/>
    <col min="14054" max="14054" width="15.5703125" style="5" customWidth="1"/>
    <col min="14055" max="14055" width="18.28515625" style="5" customWidth="1"/>
    <col min="14056" max="14056" width="0" style="5" hidden="1" customWidth="1"/>
    <col min="14057" max="14057" width="4.140625" style="5" customWidth="1"/>
    <col min="14058" max="14058" width="1.7109375" style="5" customWidth="1"/>
    <col min="14059" max="14059" width="3.42578125" style="5" customWidth="1"/>
    <col min="14060" max="14062" width="1.7109375" style="5" customWidth="1"/>
    <col min="14063" max="14063" width="3" style="5" bestFit="1" customWidth="1"/>
    <col min="14064" max="14304" width="8.7109375" style="5"/>
    <col min="14305" max="14305" width="6.42578125" style="5" customWidth="1"/>
    <col min="14306" max="14306" width="22.28515625" style="5" customWidth="1"/>
    <col min="14307" max="14307" width="11.5703125" style="5" customWidth="1"/>
    <col min="14308" max="14308" width="11.85546875" style="5" customWidth="1"/>
    <col min="14309" max="14309" width="16.5703125" style="5" customWidth="1"/>
    <col min="14310" max="14310" width="15.5703125" style="5" customWidth="1"/>
    <col min="14311" max="14311" width="18.28515625" style="5" customWidth="1"/>
    <col min="14312" max="14312" width="0" style="5" hidden="1" customWidth="1"/>
    <col min="14313" max="14313" width="4.140625" style="5" customWidth="1"/>
    <col min="14314" max="14314" width="1.7109375" style="5" customWidth="1"/>
    <col min="14315" max="14315" width="3.42578125" style="5" customWidth="1"/>
    <col min="14316" max="14318" width="1.7109375" style="5" customWidth="1"/>
    <col min="14319" max="14319" width="3" style="5" bestFit="1" customWidth="1"/>
    <col min="14320" max="14560" width="8.7109375" style="5"/>
    <col min="14561" max="14561" width="6.42578125" style="5" customWidth="1"/>
    <col min="14562" max="14562" width="22.28515625" style="5" customWidth="1"/>
    <col min="14563" max="14563" width="11.5703125" style="5" customWidth="1"/>
    <col min="14564" max="14564" width="11.85546875" style="5" customWidth="1"/>
    <col min="14565" max="14565" width="16.5703125" style="5" customWidth="1"/>
    <col min="14566" max="14566" width="15.5703125" style="5" customWidth="1"/>
    <col min="14567" max="14567" width="18.28515625" style="5" customWidth="1"/>
    <col min="14568" max="14568" width="0" style="5" hidden="1" customWidth="1"/>
    <col min="14569" max="14569" width="4.140625" style="5" customWidth="1"/>
    <col min="14570" max="14570" width="1.7109375" style="5" customWidth="1"/>
    <col min="14571" max="14571" width="3.42578125" style="5" customWidth="1"/>
    <col min="14572" max="14574" width="1.7109375" style="5" customWidth="1"/>
    <col min="14575" max="14575" width="3" style="5" bestFit="1" customWidth="1"/>
    <col min="14576" max="14816" width="8.7109375" style="5"/>
    <col min="14817" max="14817" width="6.42578125" style="5" customWidth="1"/>
    <col min="14818" max="14818" width="22.28515625" style="5" customWidth="1"/>
    <col min="14819" max="14819" width="11.5703125" style="5" customWidth="1"/>
    <col min="14820" max="14820" width="11.85546875" style="5" customWidth="1"/>
    <col min="14821" max="14821" width="16.5703125" style="5" customWidth="1"/>
    <col min="14822" max="14822" width="15.5703125" style="5" customWidth="1"/>
    <col min="14823" max="14823" width="18.28515625" style="5" customWidth="1"/>
    <col min="14824" max="14824" width="0" style="5" hidden="1" customWidth="1"/>
    <col min="14825" max="14825" width="4.140625" style="5" customWidth="1"/>
    <col min="14826" max="14826" width="1.7109375" style="5" customWidth="1"/>
    <col min="14827" max="14827" width="3.42578125" style="5" customWidth="1"/>
    <col min="14828" max="14830" width="1.7109375" style="5" customWidth="1"/>
    <col min="14831" max="14831" width="3" style="5" bestFit="1" customWidth="1"/>
    <col min="14832" max="15072" width="8.7109375" style="5"/>
    <col min="15073" max="15073" width="6.42578125" style="5" customWidth="1"/>
    <col min="15074" max="15074" width="22.28515625" style="5" customWidth="1"/>
    <col min="15075" max="15075" width="11.5703125" style="5" customWidth="1"/>
    <col min="15076" max="15076" width="11.85546875" style="5" customWidth="1"/>
    <col min="15077" max="15077" width="16.5703125" style="5" customWidth="1"/>
    <col min="15078" max="15078" width="15.5703125" style="5" customWidth="1"/>
    <col min="15079" max="15079" width="18.28515625" style="5" customWidth="1"/>
    <col min="15080" max="15080" width="0" style="5" hidden="1" customWidth="1"/>
    <col min="15081" max="15081" width="4.140625" style="5" customWidth="1"/>
    <col min="15082" max="15082" width="1.7109375" style="5" customWidth="1"/>
    <col min="15083" max="15083" width="3.42578125" style="5" customWidth="1"/>
    <col min="15084" max="15086" width="1.7109375" style="5" customWidth="1"/>
    <col min="15087" max="15087" width="3" style="5" bestFit="1" customWidth="1"/>
    <col min="15088" max="15328" width="8.7109375" style="5"/>
    <col min="15329" max="15329" width="6.42578125" style="5" customWidth="1"/>
    <col min="15330" max="15330" width="22.28515625" style="5" customWidth="1"/>
    <col min="15331" max="15331" width="11.5703125" style="5" customWidth="1"/>
    <col min="15332" max="15332" width="11.85546875" style="5" customWidth="1"/>
    <col min="15333" max="15333" width="16.5703125" style="5" customWidth="1"/>
    <col min="15334" max="15334" width="15.5703125" style="5" customWidth="1"/>
    <col min="15335" max="15335" width="18.28515625" style="5" customWidth="1"/>
    <col min="15336" max="15336" width="0" style="5" hidden="1" customWidth="1"/>
    <col min="15337" max="15337" width="4.140625" style="5" customWidth="1"/>
    <col min="15338" max="15338" width="1.7109375" style="5" customWidth="1"/>
    <col min="15339" max="15339" width="3.42578125" style="5" customWidth="1"/>
    <col min="15340" max="15342" width="1.7109375" style="5" customWidth="1"/>
    <col min="15343" max="15343" width="3" style="5" bestFit="1" customWidth="1"/>
    <col min="15344" max="15584" width="8.7109375" style="5"/>
    <col min="15585" max="15585" width="6.42578125" style="5" customWidth="1"/>
    <col min="15586" max="15586" width="22.28515625" style="5" customWidth="1"/>
    <col min="15587" max="15587" width="11.5703125" style="5" customWidth="1"/>
    <col min="15588" max="15588" width="11.85546875" style="5" customWidth="1"/>
    <col min="15589" max="15589" width="16.5703125" style="5" customWidth="1"/>
    <col min="15590" max="15590" width="15.5703125" style="5" customWidth="1"/>
    <col min="15591" max="15591" width="18.28515625" style="5" customWidth="1"/>
    <col min="15592" max="15592" width="0" style="5" hidden="1" customWidth="1"/>
    <col min="15593" max="15593" width="4.140625" style="5" customWidth="1"/>
    <col min="15594" max="15594" width="1.7109375" style="5" customWidth="1"/>
    <col min="15595" max="15595" width="3.42578125" style="5" customWidth="1"/>
    <col min="15596" max="15598" width="1.7109375" style="5" customWidth="1"/>
    <col min="15599" max="15599" width="3" style="5" bestFit="1" customWidth="1"/>
    <col min="15600" max="15840" width="8.7109375" style="5"/>
    <col min="15841" max="15841" width="6.42578125" style="5" customWidth="1"/>
    <col min="15842" max="15842" width="22.28515625" style="5" customWidth="1"/>
    <col min="15843" max="15843" width="11.5703125" style="5" customWidth="1"/>
    <col min="15844" max="15844" width="11.85546875" style="5" customWidth="1"/>
    <col min="15845" max="15845" width="16.5703125" style="5" customWidth="1"/>
    <col min="15846" max="15846" width="15.5703125" style="5" customWidth="1"/>
    <col min="15847" max="15847" width="18.28515625" style="5" customWidth="1"/>
    <col min="15848" max="15848" width="0" style="5" hidden="1" customWidth="1"/>
    <col min="15849" max="15849" width="4.140625" style="5" customWidth="1"/>
    <col min="15850" max="15850" width="1.7109375" style="5" customWidth="1"/>
    <col min="15851" max="15851" width="3.42578125" style="5" customWidth="1"/>
    <col min="15852" max="15854" width="1.7109375" style="5" customWidth="1"/>
    <col min="15855" max="15855" width="3" style="5" bestFit="1" customWidth="1"/>
    <col min="15856" max="16096" width="8.7109375" style="5"/>
    <col min="16097" max="16097" width="6.42578125" style="5" customWidth="1"/>
    <col min="16098" max="16098" width="22.28515625" style="5" customWidth="1"/>
    <col min="16099" max="16099" width="11.5703125" style="5" customWidth="1"/>
    <col min="16100" max="16100" width="11.85546875" style="5" customWidth="1"/>
    <col min="16101" max="16101" width="16.5703125" style="5" customWidth="1"/>
    <col min="16102" max="16102" width="15.5703125" style="5" customWidth="1"/>
    <col min="16103" max="16103" width="18.28515625" style="5" customWidth="1"/>
    <col min="16104" max="16104" width="0" style="5" hidden="1" customWidth="1"/>
    <col min="16105" max="16105" width="4.140625" style="5" customWidth="1"/>
    <col min="16106" max="16106" width="1.7109375" style="5" customWidth="1"/>
    <col min="16107" max="16107" width="3.42578125" style="5" customWidth="1"/>
    <col min="16108" max="16110" width="1.7109375" style="5" customWidth="1"/>
    <col min="16111" max="16111" width="3" style="5" bestFit="1" customWidth="1"/>
    <col min="16112" max="16384" width="8.7109375" style="5"/>
  </cols>
  <sheetData>
    <row r="1" spans="1:9" ht="15.75" x14ac:dyDescent="0.25">
      <c r="A1" s="4"/>
      <c r="B1" s="4"/>
      <c r="C1" s="4"/>
      <c r="D1" s="4"/>
      <c r="E1" s="4"/>
      <c r="F1" s="4"/>
      <c r="G1" s="4"/>
    </row>
    <row r="2" spans="1:9" ht="15.75" x14ac:dyDescent="0.2">
      <c r="A2" s="536" t="s">
        <v>32</v>
      </c>
      <c r="B2" s="536"/>
      <c r="C2" s="536"/>
      <c r="D2" s="536"/>
      <c r="E2" s="536"/>
      <c r="F2" s="536"/>
      <c r="G2" s="536"/>
    </row>
    <row r="3" spans="1:9" ht="15.75" x14ac:dyDescent="0.2">
      <c r="A3" s="536" t="s">
        <v>1</v>
      </c>
      <c r="B3" s="536"/>
      <c r="C3" s="536"/>
      <c r="D3" s="536"/>
      <c r="E3" s="536"/>
      <c r="F3" s="536"/>
      <c r="G3" s="536"/>
    </row>
    <row r="4" spans="1:9" ht="15.75" x14ac:dyDescent="0.25">
      <c r="A4" s="4"/>
      <c r="B4" s="4"/>
      <c r="C4" s="4"/>
      <c r="D4" s="4"/>
      <c r="E4" s="4"/>
      <c r="F4" s="4"/>
      <c r="G4" s="4"/>
    </row>
    <row r="5" spans="1:9" ht="53.45" customHeight="1" x14ac:dyDescent="0.2">
      <c r="A5" s="537" t="s">
        <v>33</v>
      </c>
      <c r="B5" s="538"/>
      <c r="C5" s="539" t="s">
        <v>116</v>
      </c>
      <c r="D5" s="539"/>
      <c r="E5" s="539"/>
      <c r="F5" s="539"/>
      <c r="G5" s="539"/>
    </row>
    <row r="6" spans="1:9" s="7" customFormat="1" ht="35.25" customHeight="1" x14ac:dyDescent="0.25">
      <c r="A6" s="524" t="s">
        <v>34</v>
      </c>
      <c r="B6" s="524"/>
      <c r="C6" s="525"/>
      <c r="D6" s="525"/>
      <c r="E6" s="526"/>
      <c r="F6" s="526"/>
      <c r="G6" s="526"/>
      <c r="I6" s="8"/>
    </row>
    <row r="7" spans="1:9" ht="29.25" customHeight="1" x14ac:dyDescent="0.2">
      <c r="A7" s="524" t="s">
        <v>35</v>
      </c>
      <c r="B7" s="524"/>
      <c r="C7" s="525" t="s">
        <v>36</v>
      </c>
      <c r="D7" s="525"/>
      <c r="E7" s="526"/>
      <c r="F7" s="526"/>
      <c r="G7" s="526"/>
    </row>
    <row r="8" spans="1:9" ht="15.75" x14ac:dyDescent="0.25">
      <c r="A8" s="9"/>
      <c r="B8" s="10"/>
      <c r="C8" s="9"/>
      <c r="D8" s="9"/>
      <c r="E8" s="9"/>
      <c r="F8" s="9"/>
      <c r="G8" s="11" t="s">
        <v>37</v>
      </c>
    </row>
    <row r="9" spans="1:9" ht="15.75" x14ac:dyDescent="0.25">
      <c r="A9" s="527" t="s">
        <v>0</v>
      </c>
      <c r="B9" s="527" t="s">
        <v>38</v>
      </c>
      <c r="C9" s="527" t="s">
        <v>39</v>
      </c>
      <c r="D9" s="527" t="s">
        <v>40</v>
      </c>
      <c r="E9" s="530" t="s">
        <v>41</v>
      </c>
      <c r="F9" s="530"/>
      <c r="G9" s="530"/>
    </row>
    <row r="10" spans="1:9" ht="34.5" customHeight="1" x14ac:dyDescent="0.2">
      <c r="A10" s="528"/>
      <c r="B10" s="528"/>
      <c r="C10" s="528"/>
      <c r="D10" s="529"/>
      <c r="E10" s="12" t="s">
        <v>42</v>
      </c>
      <c r="F10" s="12" t="s">
        <v>43</v>
      </c>
      <c r="G10" s="12" t="s">
        <v>44</v>
      </c>
    </row>
    <row r="11" spans="1:9" ht="15.75" x14ac:dyDescent="0.2">
      <c r="A11" s="13">
        <v>1</v>
      </c>
      <c r="B11" s="13">
        <v>2</v>
      </c>
      <c r="C11" s="13"/>
      <c r="D11" s="13"/>
      <c r="E11" s="13">
        <v>4</v>
      </c>
      <c r="F11" s="13">
        <v>5</v>
      </c>
      <c r="G11" s="13">
        <v>6</v>
      </c>
    </row>
    <row r="12" spans="1:9" ht="15.75" x14ac:dyDescent="0.2">
      <c r="A12" s="531" t="s">
        <v>45</v>
      </c>
      <c r="B12" s="532"/>
      <c r="C12" s="532"/>
      <c r="D12" s="532"/>
      <c r="E12" s="532"/>
      <c r="F12" s="532"/>
      <c r="G12" s="533"/>
    </row>
    <row r="13" spans="1:9" ht="32.25" customHeight="1" x14ac:dyDescent="0.2">
      <c r="A13" s="14" t="s">
        <v>46</v>
      </c>
      <c r="B13" s="384" t="s">
        <v>47</v>
      </c>
      <c r="C13" s="16" t="s">
        <v>48</v>
      </c>
      <c r="D13" s="14" t="s">
        <v>49</v>
      </c>
      <c r="E13" s="331">
        <f>Геодезия!G41</f>
        <v>1002947.18</v>
      </c>
      <c r="F13" s="142"/>
      <c r="G13" s="142">
        <f>SUM(E13:F13)</f>
        <v>1002947.18</v>
      </c>
      <c r="I13" s="18"/>
    </row>
    <row r="14" spans="1:9" ht="36.6" customHeight="1" x14ac:dyDescent="0.2">
      <c r="A14" s="14" t="s">
        <v>50</v>
      </c>
      <c r="B14" s="384" t="s">
        <v>51</v>
      </c>
      <c r="C14" s="16" t="s">
        <v>48</v>
      </c>
      <c r="D14" s="14" t="s">
        <v>52</v>
      </c>
      <c r="E14" s="143">
        <f>Геолог!G94</f>
        <v>10660149.59</v>
      </c>
      <c r="F14" s="143"/>
      <c r="G14" s="142">
        <f t="shared" ref="G14:G17" si="0">SUM(E14:F14)</f>
        <v>10660149.59</v>
      </c>
      <c r="I14" s="18"/>
    </row>
    <row r="15" spans="1:9" ht="36.6" customHeight="1" x14ac:dyDescent="0.2">
      <c r="A15" s="14" t="s">
        <v>53</v>
      </c>
      <c r="B15" s="384" t="s">
        <v>56</v>
      </c>
      <c r="C15" s="16" t="s">
        <v>48</v>
      </c>
      <c r="D15" s="14" t="s">
        <v>54</v>
      </c>
      <c r="E15" s="143">
        <f>Гидромет!G77</f>
        <v>883204.97</v>
      </c>
      <c r="F15" s="143"/>
      <c r="G15" s="142">
        <f t="shared" si="0"/>
        <v>883204.97</v>
      </c>
      <c r="I15" s="18"/>
    </row>
    <row r="16" spans="1:9" ht="36.6" customHeight="1" x14ac:dyDescent="0.2">
      <c r="A16" s="14" t="s">
        <v>55</v>
      </c>
      <c r="B16" s="384" t="s">
        <v>28</v>
      </c>
      <c r="C16" s="16" t="s">
        <v>48</v>
      </c>
      <c r="D16" s="14" t="s">
        <v>57</v>
      </c>
      <c r="E16" s="143">
        <f>'Сели и лавины'!G86</f>
        <v>1618440.64</v>
      </c>
      <c r="F16" s="143"/>
      <c r="G16" s="142">
        <f t="shared" si="0"/>
        <v>1618440.64</v>
      </c>
      <c r="I16" s="18"/>
    </row>
    <row r="17" spans="1:9" ht="36.6" customHeight="1" x14ac:dyDescent="0.2">
      <c r="A17" s="14" t="s">
        <v>59</v>
      </c>
      <c r="B17" s="15" t="s">
        <v>60</v>
      </c>
      <c r="C17" s="16" t="s">
        <v>48</v>
      </c>
      <c r="D17" s="14" t="s">
        <v>58</v>
      </c>
      <c r="E17" s="143">
        <f>Экология!G110</f>
        <v>865269.99</v>
      </c>
      <c r="F17" s="143"/>
      <c r="G17" s="142">
        <f t="shared" si="0"/>
        <v>865269.99</v>
      </c>
      <c r="I17" s="18"/>
    </row>
    <row r="18" spans="1:9" ht="25.5" customHeight="1" x14ac:dyDescent="0.2">
      <c r="A18" s="521" t="s">
        <v>61</v>
      </c>
      <c r="B18" s="522"/>
      <c r="C18" s="522"/>
      <c r="D18" s="522"/>
      <c r="E18" s="522"/>
      <c r="F18" s="523"/>
      <c r="G18" s="144">
        <f>SUM(G13:G17)</f>
        <v>15030012.369999999</v>
      </c>
    </row>
    <row r="19" spans="1:9" ht="25.5" customHeight="1" x14ac:dyDescent="0.2">
      <c r="A19" s="534" t="s">
        <v>62</v>
      </c>
      <c r="B19" s="535"/>
      <c r="C19" s="535"/>
      <c r="D19" s="535"/>
      <c r="E19" s="535"/>
      <c r="F19" s="535"/>
      <c r="G19" s="535"/>
    </row>
    <row r="20" spans="1:9" ht="54" customHeight="1" x14ac:dyDescent="0.2">
      <c r="A20" s="14" t="s">
        <v>63</v>
      </c>
      <c r="B20" s="20" t="s">
        <v>792</v>
      </c>
      <c r="C20" s="16"/>
      <c r="D20" s="14" t="s">
        <v>64</v>
      </c>
      <c r="E20" s="21"/>
      <c r="F20" s="142">
        <f>ПД!E81</f>
        <v>1727453.46</v>
      </c>
      <c r="G20" s="142">
        <f>F20</f>
        <v>1727453.46</v>
      </c>
      <c r="H20" s="145"/>
    </row>
    <row r="21" spans="1:9" ht="59.25" customHeight="1" x14ac:dyDescent="0.2">
      <c r="A21" s="14" t="s">
        <v>65</v>
      </c>
      <c r="B21" s="20" t="s">
        <v>793</v>
      </c>
      <c r="C21" s="16"/>
      <c r="D21" s="14" t="s">
        <v>64</v>
      </c>
      <c r="E21" s="21"/>
      <c r="F21" s="142">
        <f>ПД!E169</f>
        <v>7847455.4500000002</v>
      </c>
      <c r="G21" s="142">
        <f t="shared" ref="G21:G27" si="1">F21</f>
        <v>7847455.4500000002</v>
      </c>
    </row>
    <row r="22" spans="1:9" ht="44.25" customHeight="1" x14ac:dyDescent="0.2">
      <c r="A22" s="14" t="s">
        <v>66</v>
      </c>
      <c r="B22" s="20" t="s">
        <v>790</v>
      </c>
      <c r="C22" s="16"/>
      <c r="D22" s="14" t="s">
        <v>64</v>
      </c>
      <c r="E22" s="21"/>
      <c r="F22" s="142">
        <f>ПД!E242</f>
        <v>5186383.8499999996</v>
      </c>
      <c r="G22" s="142">
        <f t="shared" si="1"/>
        <v>5186383.8499999996</v>
      </c>
    </row>
    <row r="23" spans="1:9" ht="67.5" customHeight="1" x14ac:dyDescent="0.2">
      <c r="A23" s="14" t="s">
        <v>67</v>
      </c>
      <c r="B23" s="20" t="s">
        <v>794</v>
      </c>
      <c r="C23" s="16"/>
      <c r="D23" s="14" t="s">
        <v>64</v>
      </c>
      <c r="E23" s="21"/>
      <c r="F23" s="142">
        <f>ПД!E321</f>
        <v>6697782.4500000002</v>
      </c>
      <c r="G23" s="142">
        <f t="shared" si="1"/>
        <v>6697782.4500000002</v>
      </c>
    </row>
    <row r="24" spans="1:9" ht="60" customHeight="1" x14ac:dyDescent="0.2">
      <c r="A24" s="14" t="s">
        <v>68</v>
      </c>
      <c r="B24" s="20" t="s">
        <v>791</v>
      </c>
      <c r="C24" s="16"/>
      <c r="D24" s="14" t="s">
        <v>64</v>
      </c>
      <c r="E24" s="21"/>
      <c r="F24" s="142">
        <f>ПД!E405</f>
        <v>8409696.5</v>
      </c>
      <c r="G24" s="142">
        <f t="shared" si="1"/>
        <v>8409696.5</v>
      </c>
    </row>
    <row r="25" spans="1:9" ht="54.75" customHeight="1" x14ac:dyDescent="0.2">
      <c r="A25" s="14" t="s">
        <v>69</v>
      </c>
      <c r="B25" s="20" t="s">
        <v>795</v>
      </c>
      <c r="C25" s="16"/>
      <c r="D25" s="14" t="s">
        <v>64</v>
      </c>
      <c r="E25" s="21"/>
      <c r="F25" s="142">
        <f>ПД!E488</f>
        <v>2531943.41</v>
      </c>
      <c r="G25" s="142">
        <f t="shared" si="1"/>
        <v>2531943.41</v>
      </c>
    </row>
    <row r="26" spans="1:9" ht="74.25" customHeight="1" x14ac:dyDescent="0.2">
      <c r="A26" s="14" t="s">
        <v>70</v>
      </c>
      <c r="B26" s="20" t="s">
        <v>1373</v>
      </c>
      <c r="C26" s="16"/>
      <c r="D26" s="14" t="s">
        <v>64</v>
      </c>
      <c r="E26" s="21"/>
      <c r="F26" s="142">
        <f>ПД!E566</f>
        <v>2661513.8199999998</v>
      </c>
      <c r="G26" s="142">
        <f t="shared" si="1"/>
        <v>2661513.8199999998</v>
      </c>
    </row>
    <row r="27" spans="1:9" ht="48" customHeight="1" x14ac:dyDescent="0.2">
      <c r="A27" s="14" t="s">
        <v>71</v>
      </c>
      <c r="B27" s="20" t="s">
        <v>1374</v>
      </c>
      <c r="C27" s="16"/>
      <c r="D27" s="14" t="s">
        <v>64</v>
      </c>
      <c r="E27" s="21"/>
      <c r="F27" s="142">
        <f>ПД!E615</f>
        <v>1917463.97</v>
      </c>
      <c r="G27" s="142">
        <f t="shared" si="1"/>
        <v>1917463.97</v>
      </c>
    </row>
    <row r="28" spans="1:9" ht="48" customHeight="1" x14ac:dyDescent="0.2">
      <c r="A28" s="14" t="s">
        <v>72</v>
      </c>
      <c r="B28" s="20" t="s">
        <v>1375</v>
      </c>
      <c r="C28" s="16"/>
      <c r="D28" s="14" t="s">
        <v>64</v>
      </c>
      <c r="E28" s="21"/>
      <c r="F28" s="142">
        <f>ПД!E738</f>
        <v>3540416.84</v>
      </c>
      <c r="G28" s="142">
        <f>F28</f>
        <v>3540416.84</v>
      </c>
    </row>
    <row r="29" spans="1:9" ht="29.25" customHeight="1" x14ac:dyDescent="0.2">
      <c r="A29" s="521" t="s">
        <v>73</v>
      </c>
      <c r="B29" s="522"/>
      <c r="C29" s="522"/>
      <c r="D29" s="522"/>
      <c r="E29" s="522"/>
      <c r="F29" s="523"/>
      <c r="G29" s="144">
        <f>SUM(G20:G28)</f>
        <v>40520109.75</v>
      </c>
    </row>
    <row r="30" spans="1:9" ht="29.25" customHeight="1" x14ac:dyDescent="0.2">
      <c r="A30" s="534" t="s">
        <v>74</v>
      </c>
      <c r="B30" s="535"/>
      <c r="C30" s="535"/>
      <c r="D30" s="535"/>
      <c r="E30" s="535"/>
      <c r="F30" s="535"/>
      <c r="G30" s="535"/>
    </row>
    <row r="31" spans="1:9" ht="65.25" customHeight="1" x14ac:dyDescent="0.2">
      <c r="A31" s="14" t="s">
        <v>75</v>
      </c>
      <c r="B31" s="22" t="s">
        <v>76</v>
      </c>
      <c r="C31" s="16"/>
      <c r="D31" s="14" t="s">
        <v>77</v>
      </c>
      <c r="E31" s="21"/>
      <c r="F31" s="23"/>
      <c r="G31" s="17"/>
    </row>
    <row r="32" spans="1:9" ht="19.5" customHeight="1" x14ac:dyDescent="0.2">
      <c r="A32" s="521" t="s">
        <v>78</v>
      </c>
      <c r="B32" s="522"/>
      <c r="C32" s="522"/>
      <c r="D32" s="522"/>
      <c r="E32" s="522"/>
      <c r="F32" s="523"/>
      <c r="G32" s="19">
        <f>G31</f>
        <v>0</v>
      </c>
    </row>
    <row r="33" spans="1:10" ht="19.5" customHeight="1" x14ac:dyDescent="0.2">
      <c r="A33" s="24"/>
      <c r="B33" s="24"/>
      <c r="C33" s="24"/>
      <c r="D33" s="24"/>
      <c r="E33" s="24"/>
      <c r="F33" s="24" t="s">
        <v>79</v>
      </c>
      <c r="G33" s="146">
        <f>G18+G29+G32</f>
        <v>55550122.119999997</v>
      </c>
      <c r="J33" s="25"/>
    </row>
    <row r="34" spans="1:10" ht="19.5" customHeight="1" x14ac:dyDescent="0.2">
      <c r="A34" s="24"/>
      <c r="B34" s="24"/>
      <c r="C34" s="24"/>
      <c r="D34" s="24"/>
      <c r="E34" s="24"/>
      <c r="F34" s="24"/>
      <c r="G34" s="26"/>
    </row>
    <row r="35" spans="1:10" ht="19.5" customHeight="1" x14ac:dyDescent="0.2">
      <c r="A35" s="24"/>
      <c r="B35" s="24"/>
      <c r="C35" s="24"/>
      <c r="D35" s="24"/>
      <c r="E35" s="24"/>
      <c r="F35" s="24"/>
      <c r="G35" s="26"/>
    </row>
    <row r="36" spans="1:10" ht="19.5" customHeight="1" x14ac:dyDescent="0.2">
      <c r="A36" s="24"/>
      <c r="B36" s="24"/>
      <c r="C36" s="24"/>
      <c r="D36" s="24"/>
      <c r="E36" s="24"/>
      <c r="F36" s="24"/>
      <c r="G36" s="26"/>
    </row>
    <row r="37" spans="1:10" ht="19.5" customHeight="1" x14ac:dyDescent="0.2">
      <c r="A37" s="24"/>
      <c r="B37" s="24"/>
      <c r="C37" s="24"/>
      <c r="D37" s="24"/>
      <c r="E37" s="24"/>
      <c r="F37" s="24"/>
      <c r="G37" s="26"/>
    </row>
    <row r="38" spans="1:10" ht="19.5" customHeight="1" x14ac:dyDescent="0.2">
      <c r="A38" s="24"/>
      <c r="B38" s="24"/>
      <c r="C38" s="24"/>
      <c r="D38" s="24"/>
      <c r="E38" s="24"/>
      <c r="F38" s="24"/>
      <c r="G38" s="26"/>
    </row>
    <row r="39" spans="1:10" ht="19.5" customHeight="1" x14ac:dyDescent="0.2">
      <c r="A39" s="24"/>
      <c r="B39" s="24"/>
      <c r="C39" s="24"/>
      <c r="D39" s="24"/>
      <c r="E39" s="24"/>
      <c r="F39" s="24"/>
      <c r="G39" s="26"/>
    </row>
    <row r="40" spans="1:10" ht="19.5" customHeight="1" x14ac:dyDescent="0.2">
      <c r="A40" s="24"/>
      <c r="B40" s="24"/>
      <c r="C40" s="24"/>
      <c r="D40" s="24"/>
      <c r="E40" s="24"/>
      <c r="F40" s="24"/>
      <c r="G40" s="26"/>
    </row>
    <row r="41" spans="1:10" ht="19.5" customHeight="1" x14ac:dyDescent="0.2">
      <c r="A41" s="24"/>
      <c r="B41" s="24"/>
      <c r="C41" s="24"/>
      <c r="D41" s="24"/>
      <c r="E41" s="24"/>
      <c r="F41" s="24"/>
      <c r="G41" s="26"/>
    </row>
    <row r="42" spans="1:10" ht="50.25" hidden="1" customHeight="1" outlineLevel="1" x14ac:dyDescent="0.2">
      <c r="A42" s="520" t="s">
        <v>80</v>
      </c>
      <c r="B42" s="520"/>
      <c r="C42" s="520"/>
      <c r="D42" s="520"/>
      <c r="E42" s="520"/>
      <c r="F42" s="27"/>
      <c r="G42" s="28"/>
    </row>
    <row r="43" spans="1:10" hidden="1" outlineLevel="1" x14ac:dyDescent="0.2"/>
    <row r="44" spans="1:10" hidden="1" outlineLevel="1" x14ac:dyDescent="0.2">
      <c r="A44" s="29" t="s">
        <v>81</v>
      </c>
      <c r="B44" s="29"/>
      <c r="C44" s="29"/>
      <c r="D44" s="30"/>
      <c r="E44" s="29"/>
    </row>
    <row r="45" spans="1:10" hidden="1" outlineLevel="1" x14ac:dyDescent="0.2">
      <c r="A45" s="29" t="s">
        <v>82</v>
      </c>
      <c r="B45" s="29"/>
      <c r="C45" s="29"/>
      <c r="D45" s="31">
        <v>2023</v>
      </c>
      <c r="E45" s="29"/>
    </row>
    <row r="46" spans="1:10" hidden="1" outlineLevel="1" x14ac:dyDescent="0.2">
      <c r="A46" s="29" t="s">
        <v>83</v>
      </c>
      <c r="B46" s="29"/>
      <c r="C46" s="29"/>
      <c r="D46" s="30">
        <v>2025</v>
      </c>
      <c r="E46" s="29"/>
    </row>
    <row r="47" spans="1:10" hidden="1" outlineLevel="1" x14ac:dyDescent="0.2"/>
    <row r="48" spans="1:10" hidden="1" outlineLevel="1" x14ac:dyDescent="0.2">
      <c r="A48" s="519" t="s">
        <v>84</v>
      </c>
      <c r="B48" s="519"/>
      <c r="C48" s="519"/>
      <c r="D48" s="519"/>
      <c r="E48" s="519"/>
    </row>
    <row r="49" spans="1:5" hidden="1" outlineLevel="1" x14ac:dyDescent="0.2">
      <c r="A49" s="516" t="s">
        <v>85</v>
      </c>
      <c r="B49" s="516"/>
      <c r="C49" s="516"/>
      <c r="D49" s="516"/>
      <c r="E49" s="516"/>
    </row>
    <row r="50" spans="1:5" ht="76.5" hidden="1" outlineLevel="1" x14ac:dyDescent="0.2">
      <c r="A50" s="32" t="s">
        <v>0</v>
      </c>
      <c r="B50" s="33" t="s">
        <v>86</v>
      </c>
      <c r="C50" s="33" t="s">
        <v>87</v>
      </c>
      <c r="D50" s="33" t="s">
        <v>88</v>
      </c>
      <c r="E50" s="33" t="s">
        <v>89</v>
      </c>
    </row>
    <row r="51" spans="1:5" hidden="1" outlineLevel="1" x14ac:dyDescent="0.2">
      <c r="A51" s="516" t="s">
        <v>90</v>
      </c>
      <c r="B51" s="516"/>
      <c r="C51" s="516"/>
      <c r="D51" s="516"/>
      <c r="E51" s="516"/>
    </row>
    <row r="52" spans="1:5" hidden="1" outlineLevel="1" x14ac:dyDescent="0.2">
      <c r="A52" s="34">
        <v>1</v>
      </c>
      <c r="B52" s="35">
        <v>105.9</v>
      </c>
      <c r="C52" s="35">
        <v>2.5</v>
      </c>
      <c r="D52" s="36">
        <f>(B52-100)/100*C52/12</f>
        <v>1.2E-2</v>
      </c>
      <c r="E52" s="36">
        <f>1+D52</f>
        <v>1.012</v>
      </c>
    </row>
    <row r="53" spans="1:5" hidden="1" outlineLevel="1" x14ac:dyDescent="0.2">
      <c r="A53" s="516" t="s">
        <v>91</v>
      </c>
      <c r="B53" s="516"/>
      <c r="C53" s="516"/>
      <c r="D53" s="516"/>
      <c r="E53" s="516"/>
    </row>
    <row r="54" spans="1:5" ht="63.75" hidden="1" outlineLevel="1" x14ac:dyDescent="0.2">
      <c r="A54" s="34"/>
      <c r="B54" s="33" t="s">
        <v>92</v>
      </c>
      <c r="C54" s="33" t="s">
        <v>93</v>
      </c>
      <c r="D54" s="33" t="s">
        <v>94</v>
      </c>
      <c r="E54" s="33" t="s">
        <v>95</v>
      </c>
    </row>
    <row r="55" spans="1:5" hidden="1" outlineLevel="1" x14ac:dyDescent="0.2">
      <c r="A55" s="35">
        <v>2</v>
      </c>
      <c r="B55" s="35">
        <v>105.3</v>
      </c>
      <c r="C55" s="35">
        <v>0.5</v>
      </c>
      <c r="D55" s="36">
        <f>(B55-100)/100*C55/12</f>
        <v>2E-3</v>
      </c>
      <c r="E55" s="36">
        <f>1+D55</f>
        <v>1.002</v>
      </c>
    </row>
    <row r="56" spans="1:5" hidden="1" outlineLevel="1" x14ac:dyDescent="0.2">
      <c r="A56" s="516" t="s">
        <v>96</v>
      </c>
      <c r="B56" s="516"/>
      <c r="C56" s="516"/>
      <c r="D56" s="516"/>
      <c r="E56" s="516"/>
    </row>
    <row r="57" spans="1:5" ht="63.75" hidden="1" outlineLevel="1" x14ac:dyDescent="0.2">
      <c r="A57" s="34"/>
      <c r="B57" s="33" t="s">
        <v>97</v>
      </c>
      <c r="C57" s="33" t="s">
        <v>98</v>
      </c>
      <c r="D57" s="33" t="s">
        <v>99</v>
      </c>
      <c r="E57" s="33" t="s">
        <v>100</v>
      </c>
    </row>
    <row r="58" spans="1:5" hidden="1" outlineLevel="1" x14ac:dyDescent="0.2">
      <c r="A58" s="35">
        <v>2</v>
      </c>
      <c r="B58" s="35">
        <v>104.8</v>
      </c>
      <c r="C58" s="35">
        <v>1.5</v>
      </c>
      <c r="D58" s="36">
        <f>(B58-100)/100*C58/12</f>
        <v>6.0000000000000001E-3</v>
      </c>
      <c r="E58" s="36">
        <f>1+0.5*D58</f>
        <v>1.0029999999999999</v>
      </c>
    </row>
    <row r="59" spans="1:5" ht="15" hidden="1" outlineLevel="1" x14ac:dyDescent="0.25">
      <c r="A59" s="37"/>
      <c r="B59" s="38" t="s">
        <v>101</v>
      </c>
      <c r="C59" s="37"/>
      <c r="D59" s="39" t="s">
        <v>102</v>
      </c>
      <c r="E59" s="40" t="s">
        <v>103</v>
      </c>
    </row>
    <row r="60" spans="1:5" hidden="1" outlineLevel="1" x14ac:dyDescent="0.2">
      <c r="A60" s="38"/>
      <c r="B60" s="38"/>
      <c r="C60" s="38"/>
      <c r="D60" s="41">
        <f>D55+D58</f>
        <v>8.0000000000000002E-3</v>
      </c>
      <c r="E60" s="42">
        <f>(1+0.5*D60)</f>
        <v>1.004</v>
      </c>
    </row>
    <row r="61" spans="1:5" hidden="1" outlineLevel="1" x14ac:dyDescent="0.2">
      <c r="A61" s="35">
        <v>3</v>
      </c>
      <c r="B61" s="43" t="s">
        <v>104</v>
      </c>
      <c r="C61" s="43"/>
      <c r="D61" s="33" t="s">
        <v>105</v>
      </c>
      <c r="E61" s="36">
        <f>E52*E60</f>
        <v>1.016</v>
      </c>
    </row>
    <row r="62" spans="1:5" hidden="1" outlineLevel="1" x14ac:dyDescent="0.2">
      <c r="A62" s="517" t="s">
        <v>106</v>
      </c>
      <c r="B62" s="517"/>
      <c r="C62" s="517"/>
      <c r="D62" s="517"/>
      <c r="E62" s="517"/>
    </row>
    <row r="63" spans="1:5" hidden="1" outlineLevel="1" x14ac:dyDescent="0.2">
      <c r="A63" s="518" t="s">
        <v>107</v>
      </c>
      <c r="B63" s="518"/>
      <c r="C63" s="518"/>
      <c r="D63" s="44"/>
      <c r="E63" s="45">
        <f>G18</f>
        <v>15030012</v>
      </c>
    </row>
    <row r="64" spans="1:5" hidden="1" outlineLevel="1" x14ac:dyDescent="0.2">
      <c r="A64" s="510" t="s">
        <v>108</v>
      </c>
      <c r="B64" s="511"/>
      <c r="C64" s="512"/>
      <c r="D64" s="44"/>
      <c r="E64" s="36">
        <f>E60</f>
        <v>1.004</v>
      </c>
    </row>
    <row r="65" spans="1:6" hidden="1" outlineLevel="1" x14ac:dyDescent="0.2">
      <c r="A65" s="510" t="s">
        <v>109</v>
      </c>
      <c r="B65" s="511"/>
      <c r="C65" s="512"/>
      <c r="D65" s="43"/>
      <c r="E65" s="45">
        <f>E63*E64</f>
        <v>15090132</v>
      </c>
    </row>
    <row r="66" spans="1:6" ht="25.5" hidden="1" outlineLevel="1" x14ac:dyDescent="0.2">
      <c r="A66" s="513" t="s">
        <v>110</v>
      </c>
      <c r="B66" s="514"/>
      <c r="C66" s="515"/>
      <c r="D66" s="46" t="s">
        <v>111</v>
      </c>
      <c r="E66" s="47">
        <f>E63+(E65-E63)*(1-30/100)</f>
        <v>15072096</v>
      </c>
      <c r="F66" s="5">
        <f>E66/E63</f>
        <v>1.0027999977644699</v>
      </c>
    </row>
    <row r="67" spans="1:6" hidden="1" outlineLevel="1" x14ac:dyDescent="0.2">
      <c r="A67" s="48"/>
      <c r="B67" s="48"/>
      <c r="D67" s="49" t="s">
        <v>112</v>
      </c>
      <c r="E67" s="50">
        <f>E66-E63</f>
        <v>42084</v>
      </c>
    </row>
    <row r="68" spans="1:6" ht="15" hidden="1" outlineLevel="1" x14ac:dyDescent="0.25">
      <c r="A68" s="51"/>
      <c r="B68" s="51"/>
      <c r="D68" s="52"/>
      <c r="E68" s="53"/>
    </row>
    <row r="69" spans="1:6" hidden="1" outlineLevel="1" x14ac:dyDescent="0.2">
      <c r="A69" s="29" t="s">
        <v>81</v>
      </c>
      <c r="B69" s="29"/>
      <c r="C69" s="29"/>
      <c r="D69" s="54"/>
      <c r="E69" s="29"/>
    </row>
    <row r="70" spans="1:6" hidden="1" outlineLevel="1" x14ac:dyDescent="0.2">
      <c r="A70" s="29" t="s">
        <v>82</v>
      </c>
      <c r="B70" s="29"/>
      <c r="C70" s="29"/>
      <c r="D70" s="31">
        <v>2023</v>
      </c>
      <c r="E70" s="29" t="s">
        <v>113</v>
      </c>
    </row>
    <row r="71" spans="1:6" hidden="1" outlineLevel="1" x14ac:dyDescent="0.2">
      <c r="A71" s="29" t="s">
        <v>83</v>
      </c>
      <c r="B71" s="29"/>
      <c r="C71" s="29"/>
      <c r="D71" s="30">
        <v>2025</v>
      </c>
      <c r="E71" s="29"/>
    </row>
    <row r="72" spans="1:6" hidden="1" outlineLevel="1" x14ac:dyDescent="0.2"/>
    <row r="73" spans="1:6" hidden="1" outlineLevel="1" x14ac:dyDescent="0.2">
      <c r="A73" s="519" t="s">
        <v>114</v>
      </c>
      <c r="B73" s="519"/>
      <c r="C73" s="519"/>
      <c r="D73" s="519"/>
      <c r="E73" s="519"/>
    </row>
    <row r="74" spans="1:6" hidden="1" outlineLevel="1" x14ac:dyDescent="0.2">
      <c r="A74" s="516" t="s">
        <v>115</v>
      </c>
      <c r="B74" s="516"/>
      <c r="C74" s="516"/>
      <c r="D74" s="516"/>
      <c r="E74" s="516"/>
    </row>
    <row r="75" spans="1:6" ht="76.5" hidden="1" outlineLevel="1" x14ac:dyDescent="0.2">
      <c r="A75" s="32" t="s">
        <v>0</v>
      </c>
      <c r="B75" s="33" t="s">
        <v>86</v>
      </c>
      <c r="C75" s="33" t="s">
        <v>87</v>
      </c>
      <c r="D75" s="33" t="s">
        <v>88</v>
      </c>
      <c r="E75" s="33" t="s">
        <v>89</v>
      </c>
    </row>
    <row r="76" spans="1:6" hidden="1" outlineLevel="1" x14ac:dyDescent="0.2">
      <c r="A76" s="34">
        <v>1</v>
      </c>
      <c r="B76" s="35">
        <v>105</v>
      </c>
      <c r="C76" s="35">
        <v>2.5</v>
      </c>
      <c r="D76" s="36">
        <f>(B76-100)/100*C76/12</f>
        <v>0.01</v>
      </c>
      <c r="E76" s="36">
        <f>1+D76</f>
        <v>1.01</v>
      </c>
    </row>
    <row r="77" spans="1:6" hidden="1" outlineLevel="1" x14ac:dyDescent="0.2">
      <c r="A77" s="516" t="s">
        <v>90</v>
      </c>
      <c r="B77" s="516"/>
      <c r="C77" s="516"/>
      <c r="D77" s="516"/>
      <c r="E77" s="516"/>
    </row>
    <row r="78" spans="1:6" ht="63.75" hidden="1" outlineLevel="1" x14ac:dyDescent="0.2">
      <c r="A78" s="34"/>
      <c r="B78" s="33" t="s">
        <v>92</v>
      </c>
      <c r="C78" s="33" t="s">
        <v>93</v>
      </c>
      <c r="D78" s="33" t="s">
        <v>94</v>
      </c>
      <c r="E78" s="33" t="s">
        <v>95</v>
      </c>
    </row>
    <row r="79" spans="1:6" hidden="1" outlineLevel="1" x14ac:dyDescent="0.2">
      <c r="A79" s="35">
        <v>2</v>
      </c>
      <c r="B79" s="35">
        <v>105</v>
      </c>
      <c r="C79" s="35">
        <v>0.5</v>
      </c>
      <c r="D79" s="36">
        <f>(B79-100)/100*C79/12</f>
        <v>2E-3</v>
      </c>
      <c r="E79" s="36">
        <f>1+D79</f>
        <v>1.002</v>
      </c>
    </row>
    <row r="80" spans="1:6" hidden="1" outlineLevel="1" x14ac:dyDescent="0.2">
      <c r="A80" s="516" t="s">
        <v>91</v>
      </c>
      <c r="B80" s="516"/>
      <c r="C80" s="516"/>
      <c r="D80" s="516"/>
      <c r="E80" s="516"/>
    </row>
    <row r="81" spans="1:6" ht="63.75" hidden="1" outlineLevel="1" x14ac:dyDescent="0.2">
      <c r="A81" s="34"/>
      <c r="B81" s="33" t="s">
        <v>97</v>
      </c>
      <c r="C81" s="33" t="s">
        <v>98</v>
      </c>
      <c r="D81" s="33" t="s">
        <v>99</v>
      </c>
      <c r="E81" s="33" t="s">
        <v>100</v>
      </c>
    </row>
    <row r="82" spans="1:6" hidden="1" outlineLevel="1" x14ac:dyDescent="0.2">
      <c r="A82" s="35">
        <v>2</v>
      </c>
      <c r="B82" s="35">
        <v>105.1</v>
      </c>
      <c r="C82" s="35">
        <v>5.4</v>
      </c>
      <c r="D82" s="36">
        <f>(B82-100)/100*C82/12</f>
        <v>2.3E-2</v>
      </c>
      <c r="E82" s="36">
        <f>1+0.5*D82</f>
        <v>1.012</v>
      </c>
    </row>
    <row r="83" spans="1:6" ht="15" hidden="1" outlineLevel="1" x14ac:dyDescent="0.25">
      <c r="A83" s="37"/>
      <c r="B83" s="38" t="s">
        <v>101</v>
      </c>
      <c r="C83" s="37"/>
      <c r="D83" s="39" t="s">
        <v>102</v>
      </c>
      <c r="E83" s="40" t="s">
        <v>103</v>
      </c>
    </row>
    <row r="84" spans="1:6" hidden="1" outlineLevel="1" x14ac:dyDescent="0.2">
      <c r="A84" s="38"/>
      <c r="B84" s="38"/>
      <c r="C84" s="38"/>
      <c r="D84" s="41">
        <f>D79+D82</f>
        <v>2.5000000000000001E-2</v>
      </c>
      <c r="E84" s="42">
        <f>(1+0.5*D84)</f>
        <v>1.0129999999999999</v>
      </c>
    </row>
    <row r="85" spans="1:6" hidden="1" outlineLevel="1" x14ac:dyDescent="0.2">
      <c r="A85" s="35">
        <v>3</v>
      </c>
      <c r="B85" s="43" t="s">
        <v>104</v>
      </c>
      <c r="C85" s="43"/>
      <c r="D85" s="33" t="s">
        <v>105</v>
      </c>
      <c r="E85" s="36">
        <f>E76*E84</f>
        <v>1.0229999999999999</v>
      </c>
    </row>
    <row r="86" spans="1:6" hidden="1" outlineLevel="1" x14ac:dyDescent="0.2">
      <c r="A86" s="516" t="s">
        <v>96</v>
      </c>
      <c r="B86" s="516"/>
      <c r="C86" s="516"/>
      <c r="D86" s="516"/>
      <c r="E86" s="516"/>
    </row>
    <row r="87" spans="1:6" ht="63.75" hidden="1" outlineLevel="1" x14ac:dyDescent="0.2">
      <c r="A87" s="34"/>
      <c r="B87" s="33" t="s">
        <v>97</v>
      </c>
      <c r="C87" s="33" t="s">
        <v>98</v>
      </c>
      <c r="D87" s="33" t="s">
        <v>99</v>
      </c>
      <c r="E87" s="33" t="s">
        <v>100</v>
      </c>
    </row>
    <row r="88" spans="1:6" hidden="1" outlineLevel="1" x14ac:dyDescent="0.2">
      <c r="A88" s="35">
        <v>2</v>
      </c>
      <c r="B88" s="35">
        <v>0</v>
      </c>
      <c r="C88" s="35">
        <v>1.5</v>
      </c>
      <c r="D88" s="36">
        <f>(B88-100)/100*C88/12</f>
        <v>-0.125</v>
      </c>
      <c r="E88" s="36">
        <f>1+0.5*D88</f>
        <v>0.93799999999999994</v>
      </c>
    </row>
    <row r="89" spans="1:6" ht="15" hidden="1" outlineLevel="1" x14ac:dyDescent="0.25">
      <c r="A89" s="37"/>
      <c r="B89" s="38" t="s">
        <v>101</v>
      </c>
      <c r="C89" s="37"/>
      <c r="D89" s="39" t="s">
        <v>102</v>
      </c>
      <c r="E89" s="40" t="s">
        <v>103</v>
      </c>
    </row>
    <row r="90" spans="1:6" hidden="1" outlineLevel="1" x14ac:dyDescent="0.2">
      <c r="A90" s="38"/>
      <c r="B90" s="38"/>
      <c r="C90" s="38"/>
      <c r="D90" s="41" t="e">
        <f>D85+D88</f>
        <v>#VALUE!</v>
      </c>
      <c r="E90" s="42" t="e">
        <f>(1+0.5*D90)</f>
        <v>#VALUE!</v>
      </c>
    </row>
    <row r="91" spans="1:6" hidden="1" outlineLevel="1" x14ac:dyDescent="0.2">
      <c r="A91" s="35">
        <v>3</v>
      </c>
      <c r="B91" s="43" t="s">
        <v>104</v>
      </c>
      <c r="C91" s="43"/>
      <c r="D91" s="33" t="s">
        <v>105</v>
      </c>
      <c r="E91" s="36" t="e">
        <f>E82*E90</f>
        <v>#VALUE!</v>
      </c>
    </row>
    <row r="92" spans="1:6" hidden="1" outlineLevel="1" x14ac:dyDescent="0.2">
      <c r="A92" s="517" t="s">
        <v>106</v>
      </c>
      <c r="B92" s="517"/>
      <c r="C92" s="517"/>
      <c r="D92" s="517"/>
      <c r="E92" s="517"/>
    </row>
    <row r="93" spans="1:6" hidden="1" outlineLevel="1" x14ac:dyDescent="0.2">
      <c r="A93" s="518" t="s">
        <v>107</v>
      </c>
      <c r="B93" s="518"/>
      <c r="C93" s="518"/>
      <c r="D93" s="44"/>
      <c r="E93" s="45">
        <f>G29</f>
        <v>40520110</v>
      </c>
    </row>
    <row r="94" spans="1:6" hidden="1" outlineLevel="1" x14ac:dyDescent="0.2">
      <c r="A94" s="510" t="s">
        <v>108</v>
      </c>
      <c r="B94" s="511"/>
      <c r="C94" s="512"/>
      <c r="D94" s="44"/>
      <c r="E94" s="36">
        <f>E84</f>
        <v>1.0129999999999999</v>
      </c>
    </row>
    <row r="95" spans="1:6" hidden="1" outlineLevel="1" x14ac:dyDescent="0.2">
      <c r="A95" s="510" t="s">
        <v>109</v>
      </c>
      <c r="B95" s="511"/>
      <c r="C95" s="512"/>
      <c r="D95" s="43"/>
      <c r="E95" s="45">
        <f>E93*E94</f>
        <v>41046871</v>
      </c>
    </row>
    <row r="96" spans="1:6" ht="25.5" hidden="1" outlineLevel="1" x14ac:dyDescent="0.2">
      <c r="A96" s="513" t="s">
        <v>110</v>
      </c>
      <c r="B96" s="514"/>
      <c r="C96" s="515"/>
      <c r="D96" s="46" t="s">
        <v>111</v>
      </c>
      <c r="E96" s="47">
        <f>E93+(E95-E93)*(1-30/100)</f>
        <v>40888843</v>
      </c>
      <c r="F96" s="5">
        <f>E96/E93</f>
        <v>1.0090999999753201</v>
      </c>
    </row>
    <row r="97" spans="1:5" hidden="1" outlineLevel="1" x14ac:dyDescent="0.2">
      <c r="A97" s="48"/>
      <c r="B97" s="48"/>
      <c r="D97" s="49" t="s">
        <v>112</v>
      </c>
      <c r="E97" s="50">
        <f>E96-E93</f>
        <v>368733</v>
      </c>
    </row>
    <row r="98" spans="1:5" hidden="1" outlineLevel="1" x14ac:dyDescent="0.2"/>
    <row r="99" spans="1:5" collapsed="1" x14ac:dyDescent="0.2"/>
  </sheetData>
  <mergeCells count="40">
    <mergeCell ref="A2:G2"/>
    <mergeCell ref="A3:G3"/>
    <mergeCell ref="A5:B5"/>
    <mergeCell ref="C5:G5"/>
    <mergeCell ref="A6:B6"/>
    <mergeCell ref="C6:G6"/>
    <mergeCell ref="A32:F32"/>
    <mergeCell ref="A7:B7"/>
    <mergeCell ref="C7:G7"/>
    <mergeCell ref="A9:A10"/>
    <mergeCell ref="B9:B10"/>
    <mergeCell ref="C9:C10"/>
    <mergeCell ref="D9:D10"/>
    <mergeCell ref="E9:G9"/>
    <mergeCell ref="A12:G12"/>
    <mergeCell ref="A18:F18"/>
    <mergeCell ref="A19:G19"/>
    <mergeCell ref="A29:F29"/>
    <mergeCell ref="A30:G30"/>
    <mergeCell ref="A73:E73"/>
    <mergeCell ref="A42:E42"/>
    <mergeCell ref="A48:E48"/>
    <mergeCell ref="A49:E49"/>
    <mergeCell ref="A51:E51"/>
    <mergeCell ref="A53:E53"/>
    <mergeCell ref="A56:E56"/>
    <mergeCell ref="A62:E62"/>
    <mergeCell ref="A63:C63"/>
    <mergeCell ref="A64:C64"/>
    <mergeCell ref="A65:C65"/>
    <mergeCell ref="A66:C66"/>
    <mergeCell ref="A94:C94"/>
    <mergeCell ref="A95:C95"/>
    <mergeCell ref="A96:C96"/>
    <mergeCell ref="A74:E74"/>
    <mergeCell ref="A77:E77"/>
    <mergeCell ref="A80:E80"/>
    <mergeCell ref="A86:E86"/>
    <mergeCell ref="A92:E92"/>
    <mergeCell ref="A93:C93"/>
  </mergeCells>
  <pageMargins left="0.7" right="0.7" top="0.75" bottom="0.75" header="0.3" footer="0.3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7" workbookViewId="0">
      <selection activeCell="D12" sqref="D12"/>
    </sheetView>
  </sheetViews>
  <sheetFormatPr defaultRowHeight="15" x14ac:dyDescent="0.25"/>
  <cols>
    <col min="1" max="1" width="4.140625" customWidth="1"/>
    <col min="2" max="2" width="36.5703125" customWidth="1"/>
    <col min="3" max="3" width="10.7109375" customWidth="1"/>
    <col min="4" max="4" width="12.28515625" customWidth="1"/>
    <col min="5" max="5" width="43.7109375" customWidth="1"/>
    <col min="6" max="6" width="18.5703125" customWidth="1"/>
    <col min="7" max="7" width="15.140625" customWidth="1"/>
  </cols>
  <sheetData>
    <row r="1" spans="1:13" x14ac:dyDescent="0.25">
      <c r="A1" s="385"/>
      <c r="B1" s="393"/>
      <c r="C1" s="393"/>
      <c r="D1" s="385"/>
      <c r="E1" s="385"/>
      <c r="F1" s="385"/>
      <c r="G1" s="390" t="s">
        <v>237</v>
      </c>
      <c r="H1" s="352"/>
      <c r="I1" s="352"/>
      <c r="J1" s="352"/>
      <c r="K1" s="352"/>
      <c r="L1" s="352"/>
      <c r="M1" s="352"/>
    </row>
    <row r="2" spans="1:13" x14ac:dyDescent="0.25">
      <c r="A2" s="401"/>
      <c r="B2" s="393"/>
      <c r="C2" s="393"/>
      <c r="D2" s="391"/>
      <c r="E2" s="391"/>
      <c r="F2" s="391"/>
      <c r="G2" s="391"/>
      <c r="H2" s="352"/>
      <c r="I2" s="352"/>
      <c r="J2" s="352"/>
      <c r="K2" s="352"/>
      <c r="L2" s="352"/>
      <c r="M2" s="352"/>
    </row>
    <row r="3" spans="1:13" ht="15" customHeight="1" x14ac:dyDescent="0.25">
      <c r="A3" s="551" t="s">
        <v>1225</v>
      </c>
      <c r="B3" s="551"/>
      <c r="C3" s="551"/>
      <c r="D3" s="551"/>
      <c r="E3" s="551"/>
      <c r="F3" s="552"/>
      <c r="G3" s="552"/>
      <c r="H3" s="352"/>
      <c r="I3" s="352"/>
      <c r="J3" s="352"/>
      <c r="K3" s="352"/>
      <c r="L3" s="352"/>
      <c r="M3" s="352"/>
    </row>
    <row r="4" spans="1:13" ht="15" customHeight="1" x14ac:dyDescent="0.25">
      <c r="A4" s="553" t="s">
        <v>854</v>
      </c>
      <c r="B4" s="553"/>
      <c r="C4" s="553"/>
      <c r="D4" s="553"/>
      <c r="E4" s="553"/>
      <c r="F4" s="554"/>
      <c r="G4" s="554"/>
      <c r="H4" s="352"/>
      <c r="I4" s="352"/>
      <c r="J4" s="352"/>
      <c r="K4" s="352"/>
      <c r="L4" s="352"/>
      <c r="M4" s="352"/>
    </row>
    <row r="5" spans="1:13" ht="15" customHeight="1" x14ac:dyDescent="0.25">
      <c r="A5" s="553" t="s">
        <v>855</v>
      </c>
      <c r="B5" s="553"/>
      <c r="C5" s="553"/>
      <c r="D5" s="553"/>
      <c r="E5" s="553"/>
      <c r="F5" s="554"/>
      <c r="G5" s="554"/>
      <c r="H5" s="352"/>
      <c r="I5" s="352"/>
      <c r="J5" s="352"/>
      <c r="K5" s="352"/>
      <c r="L5" s="352"/>
      <c r="M5" s="352"/>
    </row>
    <row r="6" spans="1:13" ht="15" customHeight="1" x14ac:dyDescent="0.25">
      <c r="A6" s="553" t="s">
        <v>856</v>
      </c>
      <c r="B6" s="553"/>
      <c r="C6" s="553"/>
      <c r="D6" s="553"/>
      <c r="E6" s="553"/>
      <c r="F6" s="554"/>
      <c r="G6" s="554"/>
      <c r="H6" s="352"/>
      <c r="I6" s="352"/>
      <c r="J6" s="352"/>
      <c r="K6" s="352"/>
      <c r="L6" s="352"/>
      <c r="M6" s="352"/>
    </row>
    <row r="7" spans="1:13" ht="15" customHeight="1" x14ac:dyDescent="0.25">
      <c r="A7" s="553" t="s">
        <v>1339</v>
      </c>
      <c r="B7" s="553"/>
      <c r="C7" s="553"/>
      <c r="D7" s="553"/>
      <c r="E7" s="553"/>
      <c r="F7" s="554"/>
      <c r="G7" s="554"/>
      <c r="H7" s="352"/>
      <c r="I7" s="352"/>
      <c r="J7" s="352"/>
      <c r="K7" s="352"/>
      <c r="L7" s="352"/>
      <c r="M7" s="352"/>
    </row>
    <row r="8" spans="1:13" x14ac:dyDescent="0.25">
      <c r="A8" s="386"/>
      <c r="B8" s="386"/>
      <c r="C8" s="387"/>
      <c r="D8" s="387"/>
      <c r="E8" s="388"/>
      <c r="F8" s="385"/>
      <c r="G8" s="385"/>
      <c r="H8" s="352"/>
      <c r="I8" s="352"/>
      <c r="J8" s="352"/>
      <c r="K8" s="352"/>
      <c r="L8" s="352"/>
      <c r="M8" s="352"/>
    </row>
    <row r="9" spans="1:13" ht="48" customHeight="1" x14ac:dyDescent="0.25">
      <c r="A9" s="389" t="s">
        <v>26</v>
      </c>
      <c r="B9" s="392" t="s">
        <v>180</v>
      </c>
      <c r="C9" s="392" t="s">
        <v>5</v>
      </c>
      <c r="D9" s="392" t="s">
        <v>6</v>
      </c>
      <c r="E9" s="392" t="s">
        <v>7</v>
      </c>
      <c r="F9" s="396" t="s">
        <v>857</v>
      </c>
      <c r="G9" s="396" t="s">
        <v>858</v>
      </c>
      <c r="H9" s="352"/>
      <c r="I9" s="352"/>
      <c r="J9" s="352"/>
      <c r="K9" s="352"/>
      <c r="L9" s="352"/>
      <c r="M9" s="352"/>
    </row>
    <row r="10" spans="1:13" x14ac:dyDescent="0.25">
      <c r="A10" s="402">
        <v>1</v>
      </c>
      <c r="B10" s="403">
        <v>2</v>
      </c>
      <c r="C10" s="403">
        <v>3</v>
      </c>
      <c r="D10" s="403">
        <v>4</v>
      </c>
      <c r="E10" s="403">
        <v>5</v>
      </c>
      <c r="F10" s="402">
        <v>6</v>
      </c>
      <c r="G10" s="402">
        <v>7</v>
      </c>
      <c r="H10" s="352"/>
      <c r="I10" s="352"/>
      <c r="J10" s="352"/>
      <c r="K10" s="352"/>
      <c r="L10" s="352"/>
      <c r="M10" s="352"/>
    </row>
    <row r="11" spans="1:13" ht="15" customHeight="1" x14ac:dyDescent="0.25">
      <c r="A11" s="545" t="s">
        <v>859</v>
      </c>
      <c r="B11" s="546"/>
      <c r="C11" s="546"/>
      <c r="D11" s="546"/>
      <c r="E11" s="546"/>
      <c r="F11" s="546"/>
      <c r="G11" s="546"/>
      <c r="H11" s="352"/>
      <c r="I11" s="352"/>
      <c r="J11" s="352"/>
      <c r="K11" s="352"/>
      <c r="L11" s="352"/>
      <c r="M11" s="352"/>
    </row>
    <row r="12" spans="1:13" ht="68.25" customHeight="1" x14ac:dyDescent="0.25">
      <c r="A12" s="542">
        <v>1</v>
      </c>
      <c r="B12" s="405" t="s">
        <v>1226</v>
      </c>
      <c r="C12" s="406" t="s">
        <v>1227</v>
      </c>
      <c r="D12" s="407">
        <v>18.600000000000001</v>
      </c>
      <c r="E12" s="408" t="s">
        <v>1228</v>
      </c>
      <c r="F12" s="407" t="s">
        <v>1377</v>
      </c>
      <c r="G12" s="409" t="s">
        <v>1378</v>
      </c>
      <c r="H12" s="352"/>
      <c r="I12" s="352"/>
      <c r="J12" s="352"/>
      <c r="K12" s="352"/>
      <c r="L12" s="352"/>
      <c r="M12" s="352"/>
    </row>
    <row r="13" spans="1:13" ht="96" customHeight="1" x14ac:dyDescent="0.25">
      <c r="A13" s="543"/>
      <c r="B13" s="410"/>
      <c r="C13" s="411"/>
      <c r="D13" s="412"/>
      <c r="E13" s="413" t="s">
        <v>1229</v>
      </c>
      <c r="F13" s="412"/>
      <c r="G13" s="414" t="s">
        <v>170</v>
      </c>
      <c r="H13" s="352"/>
      <c r="I13" s="352"/>
      <c r="J13" s="352"/>
      <c r="K13" s="352"/>
      <c r="L13" s="352"/>
      <c r="M13" s="352"/>
    </row>
    <row r="14" spans="1:13" ht="66.75" customHeight="1" x14ac:dyDescent="0.25">
      <c r="A14" s="543"/>
      <c r="B14" s="410"/>
      <c r="C14" s="411"/>
      <c r="D14" s="412"/>
      <c r="E14" s="413" t="s">
        <v>1230</v>
      </c>
      <c r="F14" s="412"/>
      <c r="G14" s="414" t="s">
        <v>170</v>
      </c>
      <c r="H14" s="352"/>
      <c r="I14" s="352"/>
      <c r="J14" s="352"/>
      <c r="K14" s="352"/>
      <c r="L14" s="352"/>
      <c r="M14" s="352"/>
    </row>
    <row r="15" spans="1:13" ht="72.75" customHeight="1" x14ac:dyDescent="0.25">
      <c r="A15" s="544"/>
      <c r="B15" s="410"/>
      <c r="C15" s="411"/>
      <c r="D15" s="412"/>
      <c r="E15" s="413" t="s">
        <v>1231</v>
      </c>
      <c r="F15" s="412"/>
      <c r="G15" s="414" t="s">
        <v>170</v>
      </c>
      <c r="H15" s="352"/>
      <c r="I15" s="352"/>
      <c r="J15" s="352"/>
      <c r="K15" s="352"/>
      <c r="L15" s="352"/>
      <c r="M15" s="352"/>
    </row>
    <row r="16" spans="1:13" ht="45" customHeight="1" x14ac:dyDescent="0.25">
      <c r="A16" s="404" t="s">
        <v>888</v>
      </c>
      <c r="B16" s="547" t="s">
        <v>889</v>
      </c>
      <c r="C16" s="548"/>
      <c r="D16" s="548"/>
      <c r="E16" s="548"/>
      <c r="F16" s="548"/>
      <c r="G16" s="415"/>
      <c r="H16" s="352"/>
      <c r="I16" s="352"/>
      <c r="J16" s="352"/>
      <c r="K16" s="352"/>
      <c r="L16" s="352"/>
      <c r="M16" s="352"/>
    </row>
    <row r="17" spans="1:13" ht="45" customHeight="1" x14ac:dyDescent="0.25">
      <c r="A17" s="404" t="s">
        <v>888</v>
      </c>
      <c r="B17" s="549" t="s">
        <v>1232</v>
      </c>
      <c r="C17" s="550"/>
      <c r="D17" s="550"/>
      <c r="E17" s="550"/>
      <c r="F17" s="550"/>
      <c r="G17" s="409" t="s">
        <v>1378</v>
      </c>
      <c r="H17" s="352"/>
      <c r="I17" s="352"/>
      <c r="J17" s="352"/>
      <c r="K17" s="352"/>
      <c r="L17" s="352"/>
      <c r="M17" s="352"/>
    </row>
    <row r="18" spans="1:13" ht="45" customHeight="1" x14ac:dyDescent="0.25">
      <c r="A18" s="404" t="s">
        <v>888</v>
      </c>
      <c r="B18" s="549" t="s">
        <v>1233</v>
      </c>
      <c r="C18" s="550"/>
      <c r="D18" s="550"/>
      <c r="E18" s="550"/>
      <c r="F18" s="550"/>
      <c r="G18" s="409" t="s">
        <v>1379</v>
      </c>
      <c r="H18" s="352"/>
      <c r="I18" s="352"/>
      <c r="J18" s="352"/>
      <c r="K18" s="352"/>
      <c r="L18" s="352"/>
      <c r="M18" s="352"/>
    </row>
    <row r="19" spans="1:13" ht="45" customHeight="1" x14ac:dyDescent="0.25">
      <c r="A19" s="404" t="s">
        <v>888</v>
      </c>
      <c r="B19" s="547" t="s">
        <v>892</v>
      </c>
      <c r="C19" s="548"/>
      <c r="D19" s="548"/>
      <c r="E19" s="548"/>
      <c r="F19" s="548"/>
      <c r="G19" s="415" t="s">
        <v>1379</v>
      </c>
      <c r="H19" s="352"/>
      <c r="I19" s="352"/>
      <c r="J19" s="352"/>
      <c r="K19" s="352"/>
      <c r="L19" s="352"/>
      <c r="M19" s="352"/>
    </row>
    <row r="20" spans="1:13" ht="45" customHeight="1" x14ac:dyDescent="0.25">
      <c r="A20" s="545" t="s">
        <v>893</v>
      </c>
      <c r="B20" s="546"/>
      <c r="C20" s="546"/>
      <c r="D20" s="546"/>
      <c r="E20" s="546"/>
      <c r="F20" s="546"/>
      <c r="G20" s="546"/>
      <c r="H20" s="352"/>
      <c r="I20" s="352"/>
      <c r="J20" s="352"/>
      <c r="K20" s="352"/>
      <c r="L20" s="352"/>
      <c r="M20" s="352"/>
    </row>
    <row r="21" spans="1:13" ht="78.75" customHeight="1" x14ac:dyDescent="0.25">
      <c r="A21" s="542">
        <v>2</v>
      </c>
      <c r="B21" s="405" t="s">
        <v>1234</v>
      </c>
      <c r="C21" s="406" t="s">
        <v>1227</v>
      </c>
      <c r="D21" s="407">
        <v>18.600000000000001</v>
      </c>
      <c r="E21" s="408" t="s">
        <v>1241</v>
      </c>
      <c r="F21" s="407" t="s">
        <v>1380</v>
      </c>
      <c r="G21" s="409" t="s">
        <v>1381</v>
      </c>
      <c r="H21" s="352"/>
      <c r="I21" s="352"/>
      <c r="J21" s="352"/>
      <c r="K21" s="352"/>
      <c r="L21" s="352"/>
      <c r="M21" s="352"/>
    </row>
    <row r="22" spans="1:13" ht="48.75" customHeight="1" x14ac:dyDescent="0.25">
      <c r="A22" s="544"/>
      <c r="B22" s="410"/>
      <c r="C22" s="411"/>
      <c r="D22" s="412"/>
      <c r="E22" s="413" t="s">
        <v>1242</v>
      </c>
      <c r="F22" s="412"/>
      <c r="G22" s="414" t="s">
        <v>170</v>
      </c>
      <c r="H22" s="352"/>
      <c r="I22" s="352"/>
      <c r="J22" s="352"/>
      <c r="K22" s="352"/>
      <c r="L22" s="352"/>
      <c r="M22" s="352"/>
    </row>
    <row r="23" spans="1:13" ht="90.75" customHeight="1" x14ac:dyDescent="0.25">
      <c r="A23" s="404">
        <v>3</v>
      </c>
      <c r="B23" s="405" t="s">
        <v>1334</v>
      </c>
      <c r="C23" s="406" t="s">
        <v>1235</v>
      </c>
      <c r="D23" s="407">
        <v>1</v>
      </c>
      <c r="E23" s="408" t="s">
        <v>1335</v>
      </c>
      <c r="F23" s="407" t="s">
        <v>1336</v>
      </c>
      <c r="G23" s="409" t="s">
        <v>1337</v>
      </c>
      <c r="H23" s="352"/>
      <c r="I23" s="352"/>
      <c r="J23" s="352"/>
      <c r="K23" s="352"/>
      <c r="L23" s="352"/>
      <c r="M23" s="352"/>
    </row>
    <row r="24" spans="1:13" ht="111" customHeight="1" x14ac:dyDescent="0.25">
      <c r="A24" s="404">
        <v>4</v>
      </c>
      <c r="B24" s="405" t="s">
        <v>1334</v>
      </c>
      <c r="C24" s="406" t="s">
        <v>912</v>
      </c>
      <c r="D24" s="407">
        <v>0.05</v>
      </c>
      <c r="E24" s="408" t="s">
        <v>1335</v>
      </c>
      <c r="F24" s="407" t="s">
        <v>1382</v>
      </c>
      <c r="G24" s="409" t="s">
        <v>1383</v>
      </c>
      <c r="H24" s="352"/>
      <c r="I24" s="352"/>
      <c r="J24" s="352"/>
      <c r="K24" s="352"/>
      <c r="L24" s="352"/>
      <c r="M24" s="352"/>
    </row>
    <row r="25" spans="1:13" ht="26.25" customHeight="1" x14ac:dyDescent="0.25">
      <c r="A25" s="404" t="s">
        <v>888</v>
      </c>
      <c r="B25" s="547" t="s">
        <v>930</v>
      </c>
      <c r="C25" s="548"/>
      <c r="D25" s="548"/>
      <c r="E25" s="548"/>
      <c r="F25" s="548"/>
      <c r="G25" s="415"/>
      <c r="H25" s="352"/>
      <c r="I25" s="352"/>
      <c r="J25" s="352"/>
      <c r="K25" s="352"/>
      <c r="L25" s="352"/>
      <c r="M25" s="352"/>
    </row>
    <row r="26" spans="1:13" ht="29.25" customHeight="1" x14ac:dyDescent="0.25">
      <c r="A26" s="404" t="s">
        <v>888</v>
      </c>
      <c r="B26" s="549" t="s">
        <v>1384</v>
      </c>
      <c r="C26" s="550"/>
      <c r="D26" s="550"/>
      <c r="E26" s="550"/>
      <c r="F26" s="550"/>
      <c r="G26" s="409" t="s">
        <v>1385</v>
      </c>
      <c r="H26" s="352"/>
      <c r="I26" s="352"/>
      <c r="J26" s="352"/>
      <c r="K26" s="352"/>
      <c r="L26" s="352"/>
      <c r="M26" s="352"/>
    </row>
    <row r="27" spans="1:13" ht="45" customHeight="1" x14ac:dyDescent="0.25">
      <c r="A27" s="404" t="s">
        <v>888</v>
      </c>
      <c r="B27" s="549" t="s">
        <v>1233</v>
      </c>
      <c r="C27" s="550"/>
      <c r="D27" s="550"/>
      <c r="E27" s="550"/>
      <c r="F27" s="550"/>
      <c r="G27" s="409" t="s">
        <v>1386</v>
      </c>
      <c r="H27" s="352"/>
      <c r="I27" s="352"/>
      <c r="J27" s="352"/>
      <c r="K27" s="352"/>
      <c r="L27" s="352"/>
      <c r="M27" s="352"/>
    </row>
    <row r="28" spans="1:13" ht="23.25" customHeight="1" x14ac:dyDescent="0.25">
      <c r="A28" s="404" t="s">
        <v>888</v>
      </c>
      <c r="B28" s="547" t="s">
        <v>932</v>
      </c>
      <c r="C28" s="548"/>
      <c r="D28" s="548"/>
      <c r="E28" s="548"/>
      <c r="F28" s="548"/>
      <c r="G28" s="415" t="s">
        <v>1386</v>
      </c>
      <c r="H28" s="352"/>
      <c r="I28" s="352"/>
      <c r="J28" s="352"/>
      <c r="K28" s="352"/>
      <c r="L28" s="352"/>
      <c r="M28" s="352"/>
    </row>
    <row r="29" spans="1:13" ht="45" customHeight="1" x14ac:dyDescent="0.25">
      <c r="A29" s="545" t="s">
        <v>1236</v>
      </c>
      <c r="B29" s="546"/>
      <c r="C29" s="546"/>
      <c r="D29" s="546"/>
      <c r="E29" s="546"/>
      <c r="F29" s="546"/>
      <c r="G29" s="546"/>
      <c r="H29" s="352"/>
      <c r="I29" s="352"/>
      <c r="J29" s="352"/>
      <c r="K29" s="352"/>
      <c r="L29" s="352"/>
      <c r="M29" s="352"/>
    </row>
    <row r="30" spans="1:13" ht="64.5" customHeight="1" x14ac:dyDescent="0.25">
      <c r="A30" s="404">
        <v>5</v>
      </c>
      <c r="B30" s="405" t="s">
        <v>1338</v>
      </c>
      <c r="C30" s="406" t="s">
        <v>912</v>
      </c>
      <c r="D30" s="407">
        <v>0.125</v>
      </c>
      <c r="E30" s="408" t="s">
        <v>1237</v>
      </c>
      <c r="F30" s="407" t="s">
        <v>1387</v>
      </c>
      <c r="G30" s="409" t="s">
        <v>1388</v>
      </c>
      <c r="H30" s="352"/>
      <c r="I30" s="352"/>
      <c r="J30" s="352"/>
      <c r="K30" s="352"/>
      <c r="L30" s="352"/>
      <c r="M30" s="352"/>
    </row>
    <row r="31" spans="1:13" ht="69" customHeight="1" x14ac:dyDescent="0.25">
      <c r="A31" s="404">
        <v>6</v>
      </c>
      <c r="B31" s="405" t="s">
        <v>1133</v>
      </c>
      <c r="C31" s="406" t="s">
        <v>912</v>
      </c>
      <c r="D31" s="407">
        <v>0.36399999999999999</v>
      </c>
      <c r="E31" s="408" t="s">
        <v>1237</v>
      </c>
      <c r="F31" s="407" t="s">
        <v>1389</v>
      </c>
      <c r="G31" s="409" t="s">
        <v>1390</v>
      </c>
      <c r="H31" s="352"/>
      <c r="I31" s="352"/>
      <c r="J31" s="352"/>
      <c r="K31" s="352"/>
      <c r="L31" s="352"/>
      <c r="M31" s="352"/>
    </row>
    <row r="32" spans="1:13" ht="36" customHeight="1" x14ac:dyDescent="0.25">
      <c r="A32" s="542">
        <v>7</v>
      </c>
      <c r="B32" s="405" t="s">
        <v>982</v>
      </c>
      <c r="C32" s="406" t="s">
        <v>912</v>
      </c>
      <c r="D32" s="407">
        <v>0.06</v>
      </c>
      <c r="E32" s="408" t="s">
        <v>1238</v>
      </c>
      <c r="F32" s="407" t="s">
        <v>1391</v>
      </c>
      <c r="G32" s="409" t="s">
        <v>1392</v>
      </c>
      <c r="H32" s="352"/>
      <c r="I32" s="352"/>
      <c r="J32" s="352"/>
      <c r="K32" s="352"/>
      <c r="L32" s="352"/>
      <c r="M32" s="352"/>
    </row>
    <row r="33" spans="1:13" ht="93" customHeight="1" x14ac:dyDescent="0.25">
      <c r="A33" s="544"/>
      <c r="B33" s="410"/>
      <c r="C33" s="411"/>
      <c r="D33" s="412"/>
      <c r="E33" s="413" t="s">
        <v>984</v>
      </c>
      <c r="F33" s="412"/>
      <c r="G33" s="414" t="s">
        <v>170</v>
      </c>
      <c r="H33" s="391"/>
      <c r="I33" s="391"/>
      <c r="J33" s="391"/>
      <c r="K33" s="391"/>
      <c r="L33" s="391"/>
      <c r="M33" s="391"/>
    </row>
    <row r="34" spans="1:13" ht="45" customHeight="1" x14ac:dyDescent="0.25">
      <c r="A34" s="404" t="s">
        <v>888</v>
      </c>
      <c r="B34" s="547" t="s">
        <v>1239</v>
      </c>
      <c r="C34" s="548"/>
      <c r="D34" s="548"/>
      <c r="E34" s="548"/>
      <c r="F34" s="548"/>
      <c r="G34" s="415"/>
      <c r="H34" s="391"/>
      <c r="I34" s="391"/>
      <c r="J34" s="391"/>
      <c r="K34" s="391"/>
      <c r="L34" s="391"/>
      <c r="M34" s="391"/>
    </row>
    <row r="35" spans="1:13" ht="25.5" customHeight="1" x14ac:dyDescent="0.25">
      <c r="A35" s="404" t="s">
        <v>888</v>
      </c>
      <c r="B35" s="549" t="s">
        <v>1393</v>
      </c>
      <c r="C35" s="550"/>
      <c r="D35" s="550"/>
      <c r="E35" s="550"/>
      <c r="F35" s="550"/>
      <c r="G35" s="409" t="s">
        <v>1394</v>
      </c>
      <c r="H35" s="391"/>
      <c r="I35" s="391"/>
      <c r="J35" s="391"/>
      <c r="K35" s="391"/>
      <c r="L35" s="391"/>
      <c r="M35" s="391"/>
    </row>
    <row r="36" spans="1:13" ht="39" customHeight="1" x14ac:dyDescent="0.25">
      <c r="A36" s="404" t="s">
        <v>888</v>
      </c>
      <c r="B36" s="549" t="s">
        <v>1233</v>
      </c>
      <c r="C36" s="550"/>
      <c r="D36" s="550"/>
      <c r="E36" s="550"/>
      <c r="F36" s="550"/>
      <c r="G36" s="409" t="s">
        <v>1395</v>
      </c>
      <c r="H36" s="391"/>
      <c r="I36" s="391"/>
      <c r="J36" s="391"/>
      <c r="K36" s="391"/>
      <c r="L36" s="391"/>
      <c r="M36" s="391"/>
    </row>
    <row r="37" spans="1:13" ht="24" customHeight="1" x14ac:dyDescent="0.25">
      <c r="A37" s="404" t="s">
        <v>888</v>
      </c>
      <c r="B37" s="547" t="s">
        <v>1240</v>
      </c>
      <c r="C37" s="548"/>
      <c r="D37" s="548"/>
      <c r="E37" s="548"/>
      <c r="F37" s="548"/>
      <c r="G37" s="415" t="s">
        <v>1395</v>
      </c>
      <c r="H37" s="391"/>
      <c r="I37" s="391"/>
      <c r="J37" s="391"/>
      <c r="K37" s="391"/>
      <c r="L37" s="391"/>
      <c r="M37" s="391"/>
    </row>
    <row r="38" spans="1:13" ht="29.25" customHeight="1" x14ac:dyDescent="0.25">
      <c r="A38" s="404" t="s">
        <v>888</v>
      </c>
      <c r="B38" s="547" t="s">
        <v>236</v>
      </c>
      <c r="C38" s="548"/>
      <c r="D38" s="548"/>
      <c r="E38" s="548"/>
      <c r="F38" s="548"/>
      <c r="G38" s="415"/>
      <c r="H38" s="391"/>
      <c r="I38" s="391"/>
      <c r="J38" s="391"/>
      <c r="K38" s="391"/>
      <c r="L38" s="391"/>
      <c r="M38" s="391"/>
    </row>
    <row r="39" spans="1:13" ht="24" customHeight="1" x14ac:dyDescent="0.25">
      <c r="A39" s="404" t="s">
        <v>888</v>
      </c>
      <c r="B39" s="549" t="s">
        <v>1396</v>
      </c>
      <c r="C39" s="550"/>
      <c r="D39" s="550"/>
      <c r="E39" s="550"/>
      <c r="F39" s="550"/>
      <c r="G39" s="409" t="s">
        <v>1397</v>
      </c>
      <c r="H39" s="391"/>
      <c r="I39" s="391"/>
      <c r="J39" s="391"/>
      <c r="K39" s="391"/>
      <c r="L39" s="391"/>
      <c r="M39" s="391"/>
    </row>
    <row r="40" spans="1:13" ht="45" customHeight="1" x14ac:dyDescent="0.25">
      <c r="A40" s="404" t="s">
        <v>888</v>
      </c>
      <c r="B40" s="549" t="s">
        <v>1233</v>
      </c>
      <c r="C40" s="550"/>
      <c r="D40" s="550"/>
      <c r="E40" s="550"/>
      <c r="F40" s="550"/>
      <c r="G40" s="409" t="s">
        <v>1398</v>
      </c>
      <c r="H40" s="391"/>
      <c r="I40" s="391"/>
      <c r="J40" s="391"/>
      <c r="K40" s="391"/>
      <c r="L40" s="391"/>
      <c r="M40" s="391"/>
    </row>
    <row r="41" spans="1:13" ht="29.25" customHeight="1" x14ac:dyDescent="0.25">
      <c r="A41" s="223" t="s">
        <v>888</v>
      </c>
      <c r="B41" s="540" t="s">
        <v>789</v>
      </c>
      <c r="C41" s="541"/>
      <c r="D41" s="541"/>
      <c r="E41" s="541"/>
      <c r="F41" s="541"/>
      <c r="G41" s="224">
        <v>1002947.18</v>
      </c>
      <c r="H41" s="391"/>
      <c r="I41" s="391"/>
      <c r="J41" s="391"/>
      <c r="K41" s="391"/>
      <c r="L41" s="391"/>
      <c r="M41" s="391"/>
    </row>
    <row r="42" spans="1:13" ht="45" customHeight="1" x14ac:dyDescent="0.25">
      <c r="A42" s="399"/>
      <c r="B42" s="394"/>
      <c r="C42" s="398"/>
      <c r="D42" s="395"/>
      <c r="E42" s="397"/>
      <c r="F42" s="395"/>
      <c r="G42" s="400"/>
      <c r="H42" s="391"/>
      <c r="I42" s="391"/>
      <c r="J42" s="391"/>
      <c r="K42" s="391"/>
      <c r="L42" s="391"/>
      <c r="M42" s="391"/>
    </row>
  </sheetData>
  <mergeCells count="27">
    <mergeCell ref="B38:F38"/>
    <mergeCell ref="B39:F39"/>
    <mergeCell ref="B40:F40"/>
    <mergeCell ref="A11:G11"/>
    <mergeCell ref="B18:F18"/>
    <mergeCell ref="B19:F19"/>
    <mergeCell ref="A3:G3"/>
    <mergeCell ref="A4:G4"/>
    <mergeCell ref="A5:G5"/>
    <mergeCell ref="A6:G6"/>
    <mergeCell ref="A7:G7"/>
    <mergeCell ref="B41:F41"/>
    <mergeCell ref="A12:A15"/>
    <mergeCell ref="A21:A22"/>
    <mergeCell ref="A32:A33"/>
    <mergeCell ref="A29:G29"/>
    <mergeCell ref="B34:F34"/>
    <mergeCell ref="B35:F35"/>
    <mergeCell ref="B36:F36"/>
    <mergeCell ref="B37:F37"/>
    <mergeCell ref="A20:G20"/>
    <mergeCell ref="B25:F25"/>
    <mergeCell ref="B26:F26"/>
    <mergeCell ref="B27:F27"/>
    <mergeCell ref="B28:F28"/>
    <mergeCell ref="B16:F16"/>
    <mergeCell ref="B17:F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opLeftCell="A88" workbookViewId="0">
      <selection activeCell="G94" sqref="G94"/>
    </sheetView>
  </sheetViews>
  <sheetFormatPr defaultRowHeight="15" x14ac:dyDescent="0.25"/>
  <cols>
    <col min="1" max="1" width="3.7109375" customWidth="1"/>
    <col min="2" max="2" width="55.7109375" customWidth="1"/>
    <col min="3" max="3" width="12" customWidth="1"/>
    <col min="4" max="4" width="10.85546875" customWidth="1"/>
    <col min="5" max="5" width="42.28515625" customWidth="1"/>
    <col min="6" max="6" width="24.28515625" customWidth="1"/>
    <col min="7" max="7" width="17" customWidth="1"/>
  </cols>
  <sheetData>
    <row r="1" spans="1:13" x14ac:dyDescent="0.25">
      <c r="A1" s="311"/>
      <c r="B1" s="317"/>
      <c r="C1" s="317"/>
      <c r="D1" s="311"/>
      <c r="E1" s="311"/>
      <c r="F1" s="311"/>
      <c r="G1" s="315" t="s">
        <v>237</v>
      </c>
      <c r="H1" s="310"/>
      <c r="I1" s="310"/>
      <c r="J1" s="310"/>
      <c r="K1" s="310"/>
      <c r="L1" s="310"/>
      <c r="M1" s="310"/>
    </row>
    <row r="2" spans="1:13" x14ac:dyDescent="0.25">
      <c r="A2" s="318"/>
      <c r="B2" s="317"/>
      <c r="C2" s="317"/>
      <c r="D2" s="316"/>
      <c r="E2" s="316"/>
      <c r="F2" s="316"/>
      <c r="G2" s="316"/>
      <c r="H2" s="310"/>
      <c r="I2" s="310"/>
      <c r="J2" s="310"/>
      <c r="K2" s="310"/>
      <c r="L2" s="310"/>
      <c r="M2" s="310"/>
    </row>
    <row r="3" spans="1:13" ht="15" customHeight="1" x14ac:dyDescent="0.25">
      <c r="A3" s="551" t="s">
        <v>853</v>
      </c>
      <c r="B3" s="551"/>
      <c r="C3" s="551"/>
      <c r="D3" s="551"/>
      <c r="E3" s="551"/>
      <c r="F3" s="552"/>
      <c r="G3" s="552"/>
      <c r="H3" s="310"/>
      <c r="I3" s="310"/>
      <c r="J3" s="310"/>
      <c r="K3" s="310"/>
      <c r="L3" s="310"/>
      <c r="M3" s="310"/>
    </row>
    <row r="4" spans="1:13" ht="15" customHeight="1" x14ac:dyDescent="0.25">
      <c r="A4" s="553" t="s">
        <v>854</v>
      </c>
      <c r="B4" s="553"/>
      <c r="C4" s="553"/>
      <c r="D4" s="553"/>
      <c r="E4" s="553"/>
      <c r="F4" s="554"/>
      <c r="G4" s="554"/>
      <c r="H4" s="310"/>
      <c r="I4" s="310"/>
      <c r="J4" s="310"/>
      <c r="K4" s="310"/>
      <c r="L4" s="310"/>
      <c r="M4" s="310"/>
    </row>
    <row r="5" spans="1:13" ht="15" customHeight="1" x14ac:dyDescent="0.25">
      <c r="A5" s="553" t="s">
        <v>855</v>
      </c>
      <c r="B5" s="553"/>
      <c r="C5" s="553"/>
      <c r="D5" s="553"/>
      <c r="E5" s="553"/>
      <c r="F5" s="554"/>
      <c r="G5" s="554"/>
      <c r="H5" s="310"/>
      <c r="I5" s="310"/>
      <c r="J5" s="310"/>
      <c r="K5" s="310"/>
      <c r="L5" s="310"/>
      <c r="M5" s="310"/>
    </row>
    <row r="6" spans="1:13" ht="15" customHeight="1" x14ac:dyDescent="0.25">
      <c r="A6" s="553" t="s">
        <v>856</v>
      </c>
      <c r="B6" s="553"/>
      <c r="C6" s="553"/>
      <c r="D6" s="553"/>
      <c r="E6" s="553"/>
      <c r="F6" s="554"/>
      <c r="G6" s="554"/>
      <c r="H6" s="310"/>
      <c r="I6" s="310"/>
      <c r="J6" s="310"/>
      <c r="K6" s="310"/>
      <c r="L6" s="310"/>
      <c r="M6" s="310"/>
    </row>
    <row r="7" spans="1:13" ht="15" customHeight="1" x14ac:dyDescent="0.25">
      <c r="A7" s="553" t="s">
        <v>1333</v>
      </c>
      <c r="B7" s="553"/>
      <c r="C7" s="553"/>
      <c r="D7" s="553"/>
      <c r="E7" s="553"/>
      <c r="F7" s="554"/>
      <c r="G7" s="554"/>
      <c r="H7" s="310"/>
      <c r="I7" s="310"/>
      <c r="J7" s="310"/>
      <c r="K7" s="310"/>
      <c r="L7" s="310"/>
      <c r="M7" s="310"/>
    </row>
    <row r="8" spans="1:13" x14ac:dyDescent="0.25">
      <c r="A8" s="312"/>
      <c r="B8" s="312"/>
      <c r="C8" s="313"/>
      <c r="D8" s="313"/>
      <c r="E8" s="314"/>
      <c r="F8" s="311"/>
      <c r="G8" s="311"/>
      <c r="H8" s="310"/>
      <c r="I8" s="310"/>
      <c r="J8" s="310"/>
      <c r="K8" s="310"/>
      <c r="L8" s="310"/>
      <c r="M8" s="310"/>
    </row>
    <row r="9" spans="1:13" ht="48.75" customHeight="1" x14ac:dyDescent="0.25">
      <c r="A9" s="133" t="s">
        <v>26</v>
      </c>
      <c r="B9" s="134" t="s">
        <v>180</v>
      </c>
      <c r="C9" s="134" t="s">
        <v>5</v>
      </c>
      <c r="D9" s="134" t="s">
        <v>6</v>
      </c>
      <c r="E9" s="134" t="s">
        <v>7</v>
      </c>
      <c r="F9" s="135" t="s">
        <v>857</v>
      </c>
      <c r="G9" s="135" t="s">
        <v>858</v>
      </c>
      <c r="H9" s="310"/>
      <c r="I9" s="310"/>
      <c r="J9" s="310"/>
      <c r="K9" s="310"/>
      <c r="L9" s="310"/>
      <c r="M9" s="310"/>
    </row>
    <row r="10" spans="1:13" ht="24" customHeight="1" x14ac:dyDescent="0.25">
      <c r="A10" s="136">
        <v>1</v>
      </c>
      <c r="B10" s="137">
        <v>2</v>
      </c>
      <c r="C10" s="137">
        <v>3</v>
      </c>
      <c r="D10" s="137">
        <v>4</v>
      </c>
      <c r="E10" s="137">
        <v>5</v>
      </c>
      <c r="F10" s="136">
        <v>6</v>
      </c>
      <c r="G10" s="136">
        <v>7</v>
      </c>
      <c r="H10" s="310"/>
      <c r="I10" s="310"/>
      <c r="J10" s="310"/>
      <c r="K10" s="310"/>
      <c r="L10" s="310"/>
      <c r="M10" s="310"/>
    </row>
    <row r="11" spans="1:13" ht="15" customHeight="1" x14ac:dyDescent="0.25">
      <c r="A11" s="545" t="s">
        <v>859</v>
      </c>
      <c r="B11" s="546"/>
      <c r="C11" s="546"/>
      <c r="D11" s="546"/>
      <c r="E11" s="546"/>
      <c r="F11" s="546"/>
      <c r="G11" s="546"/>
      <c r="H11" s="310"/>
      <c r="I11" s="310"/>
      <c r="J11" s="310"/>
      <c r="K11" s="310"/>
      <c r="L11" s="310"/>
      <c r="M11" s="310"/>
    </row>
    <row r="12" spans="1:13" ht="69" customHeight="1" x14ac:dyDescent="0.25">
      <c r="A12" s="542">
        <v>1</v>
      </c>
      <c r="B12" s="320" t="s">
        <v>860</v>
      </c>
      <c r="C12" s="321" t="s">
        <v>9</v>
      </c>
      <c r="D12" s="322">
        <v>12</v>
      </c>
      <c r="E12" s="323" t="s">
        <v>861</v>
      </c>
      <c r="F12" s="322" t="s">
        <v>1305</v>
      </c>
      <c r="G12" s="324">
        <v>544.32000000000005</v>
      </c>
      <c r="H12" s="310"/>
      <c r="I12" s="310"/>
      <c r="J12" s="310"/>
      <c r="K12" s="310"/>
      <c r="L12" s="310"/>
      <c r="M12" s="310"/>
    </row>
    <row r="13" spans="1:13" ht="74.25" customHeight="1" x14ac:dyDescent="0.25">
      <c r="A13" s="543"/>
      <c r="B13" s="325"/>
      <c r="C13" s="326"/>
      <c r="D13" s="327"/>
      <c r="E13" s="328" t="s">
        <v>862</v>
      </c>
      <c r="F13" s="327"/>
      <c r="G13" s="329" t="s">
        <v>170</v>
      </c>
      <c r="H13" s="310"/>
      <c r="I13" s="310"/>
      <c r="J13" s="310"/>
      <c r="K13" s="310"/>
      <c r="L13" s="310"/>
      <c r="M13" s="310"/>
    </row>
    <row r="14" spans="1:13" ht="87.75" customHeight="1" x14ac:dyDescent="0.25">
      <c r="A14" s="544"/>
      <c r="B14" s="325"/>
      <c r="C14" s="326"/>
      <c r="D14" s="327"/>
      <c r="E14" s="328" t="s">
        <v>863</v>
      </c>
      <c r="F14" s="327"/>
      <c r="G14" s="329" t="s">
        <v>170</v>
      </c>
      <c r="H14" s="310"/>
      <c r="I14" s="310"/>
      <c r="J14" s="310"/>
      <c r="K14" s="310"/>
      <c r="L14" s="310"/>
      <c r="M14" s="310"/>
    </row>
    <row r="15" spans="1:13" ht="45" customHeight="1" x14ac:dyDescent="0.25">
      <c r="A15" s="542">
        <v>2</v>
      </c>
      <c r="B15" s="320" t="s">
        <v>864</v>
      </c>
      <c r="C15" s="321" t="s">
        <v>233</v>
      </c>
      <c r="D15" s="322">
        <v>46</v>
      </c>
      <c r="E15" s="323" t="s">
        <v>865</v>
      </c>
      <c r="F15" s="322" t="s">
        <v>1306</v>
      </c>
      <c r="G15" s="324">
        <v>328.44</v>
      </c>
      <c r="H15" s="310"/>
      <c r="I15" s="310"/>
      <c r="J15" s="310"/>
      <c r="K15" s="310"/>
      <c r="L15" s="310"/>
      <c r="M15" s="310"/>
    </row>
    <row r="16" spans="1:13" ht="78" customHeight="1" x14ac:dyDescent="0.25">
      <c r="A16" s="543"/>
      <c r="B16" s="325"/>
      <c r="C16" s="326"/>
      <c r="D16" s="327"/>
      <c r="E16" s="328" t="s">
        <v>862</v>
      </c>
      <c r="F16" s="327"/>
      <c r="G16" s="329" t="s">
        <v>170</v>
      </c>
      <c r="H16" s="310"/>
      <c r="I16" s="310"/>
      <c r="J16" s="310"/>
      <c r="K16" s="310"/>
      <c r="L16" s="310"/>
      <c r="M16" s="310"/>
    </row>
    <row r="17" spans="1:13" ht="81" customHeight="1" x14ac:dyDescent="0.25">
      <c r="A17" s="543"/>
      <c r="B17" s="325"/>
      <c r="C17" s="326"/>
      <c r="D17" s="327"/>
      <c r="E17" s="328" t="s">
        <v>866</v>
      </c>
      <c r="F17" s="327"/>
      <c r="G17" s="329" t="s">
        <v>170</v>
      </c>
      <c r="H17" s="310"/>
      <c r="I17" s="310"/>
      <c r="J17" s="310"/>
      <c r="K17" s="310"/>
      <c r="L17" s="310"/>
      <c r="M17" s="310"/>
    </row>
    <row r="18" spans="1:13" ht="45" customHeight="1" x14ac:dyDescent="0.25">
      <c r="A18" s="544"/>
      <c r="B18" s="325"/>
      <c r="C18" s="326"/>
      <c r="D18" s="327"/>
      <c r="E18" s="328" t="s">
        <v>867</v>
      </c>
      <c r="F18" s="327"/>
      <c r="G18" s="329" t="s">
        <v>170</v>
      </c>
      <c r="H18" s="310"/>
      <c r="I18" s="310"/>
      <c r="J18" s="310"/>
      <c r="K18" s="310"/>
      <c r="L18" s="310"/>
      <c r="M18" s="310"/>
    </row>
    <row r="19" spans="1:13" ht="45" customHeight="1" x14ac:dyDescent="0.25">
      <c r="A19" s="542">
        <v>3</v>
      </c>
      <c r="B19" s="320" t="s">
        <v>868</v>
      </c>
      <c r="C19" s="321" t="s">
        <v>233</v>
      </c>
      <c r="D19" s="322">
        <v>112</v>
      </c>
      <c r="E19" s="323" t="s">
        <v>869</v>
      </c>
      <c r="F19" s="322" t="s">
        <v>1307</v>
      </c>
      <c r="G19" s="324" t="s">
        <v>1308</v>
      </c>
      <c r="H19" s="310"/>
      <c r="I19" s="310"/>
      <c r="J19" s="310"/>
      <c r="K19" s="310"/>
      <c r="L19" s="310"/>
      <c r="M19" s="310"/>
    </row>
    <row r="20" spans="1:13" ht="63" customHeight="1" x14ac:dyDescent="0.25">
      <c r="A20" s="543"/>
      <c r="B20" s="325"/>
      <c r="C20" s="326"/>
      <c r="D20" s="327"/>
      <c r="E20" s="328" t="s">
        <v>862</v>
      </c>
      <c r="F20" s="327"/>
      <c r="G20" s="329" t="s">
        <v>170</v>
      </c>
      <c r="H20" s="310"/>
      <c r="I20" s="310"/>
      <c r="J20" s="310"/>
      <c r="K20" s="310"/>
      <c r="L20" s="310"/>
      <c r="M20" s="310"/>
    </row>
    <row r="21" spans="1:13" ht="77.25" customHeight="1" x14ac:dyDescent="0.25">
      <c r="A21" s="543"/>
      <c r="B21" s="325"/>
      <c r="C21" s="326"/>
      <c r="D21" s="327"/>
      <c r="E21" s="328" t="s">
        <v>866</v>
      </c>
      <c r="F21" s="327"/>
      <c r="G21" s="329" t="s">
        <v>170</v>
      </c>
      <c r="H21" s="310"/>
      <c r="I21" s="310"/>
      <c r="J21" s="310"/>
      <c r="K21" s="310"/>
      <c r="L21" s="310"/>
      <c r="M21" s="310"/>
    </row>
    <row r="22" spans="1:13" ht="45" customHeight="1" x14ac:dyDescent="0.25">
      <c r="A22" s="544"/>
      <c r="B22" s="325"/>
      <c r="C22" s="326"/>
      <c r="D22" s="327"/>
      <c r="E22" s="328" t="s">
        <v>867</v>
      </c>
      <c r="F22" s="327"/>
      <c r="G22" s="329" t="s">
        <v>170</v>
      </c>
      <c r="H22" s="310"/>
      <c r="I22" s="310"/>
      <c r="J22" s="310"/>
      <c r="K22" s="310"/>
      <c r="L22" s="310"/>
      <c r="M22" s="310"/>
    </row>
    <row r="23" spans="1:13" ht="45" customHeight="1" x14ac:dyDescent="0.25">
      <c r="A23" s="542">
        <v>4</v>
      </c>
      <c r="B23" s="320" t="s">
        <v>870</v>
      </c>
      <c r="C23" s="321" t="s">
        <v>871</v>
      </c>
      <c r="D23" s="322">
        <v>976</v>
      </c>
      <c r="E23" s="323" t="s">
        <v>872</v>
      </c>
      <c r="F23" s="322" t="s">
        <v>1309</v>
      </c>
      <c r="G23" s="324" t="s">
        <v>1310</v>
      </c>
      <c r="H23" s="310"/>
      <c r="I23" s="310"/>
      <c r="J23" s="310"/>
      <c r="K23" s="310"/>
      <c r="L23" s="310"/>
      <c r="M23" s="310"/>
    </row>
    <row r="24" spans="1:13" ht="78" customHeight="1" x14ac:dyDescent="0.25">
      <c r="A24" s="543"/>
      <c r="B24" s="325"/>
      <c r="C24" s="326"/>
      <c r="D24" s="327"/>
      <c r="E24" s="328" t="s">
        <v>873</v>
      </c>
      <c r="F24" s="327"/>
      <c r="G24" s="329" t="s">
        <v>170</v>
      </c>
      <c r="H24" s="310"/>
      <c r="I24" s="310"/>
      <c r="J24" s="310"/>
      <c r="K24" s="310"/>
      <c r="L24" s="310"/>
      <c r="M24" s="310"/>
    </row>
    <row r="25" spans="1:13" ht="75.75" customHeight="1" x14ac:dyDescent="0.25">
      <c r="A25" s="543"/>
      <c r="B25" s="325"/>
      <c r="C25" s="326"/>
      <c r="D25" s="327"/>
      <c r="E25" s="328" t="s">
        <v>866</v>
      </c>
      <c r="F25" s="327"/>
      <c r="G25" s="329" t="s">
        <v>170</v>
      </c>
      <c r="H25" s="310"/>
      <c r="I25" s="310"/>
      <c r="J25" s="310"/>
      <c r="K25" s="310"/>
      <c r="L25" s="310"/>
      <c r="M25" s="310"/>
    </row>
    <row r="26" spans="1:13" ht="72" customHeight="1" x14ac:dyDescent="0.25">
      <c r="A26" s="544"/>
      <c r="B26" s="325"/>
      <c r="C26" s="326"/>
      <c r="D26" s="327"/>
      <c r="E26" s="328" t="s">
        <v>874</v>
      </c>
      <c r="F26" s="327"/>
      <c r="G26" s="329" t="s">
        <v>170</v>
      </c>
      <c r="H26" s="310"/>
      <c r="I26" s="310"/>
      <c r="J26" s="310"/>
      <c r="K26" s="310"/>
      <c r="L26" s="310"/>
      <c r="M26" s="310"/>
    </row>
    <row r="27" spans="1:13" ht="45" customHeight="1" x14ac:dyDescent="0.25">
      <c r="A27" s="542">
        <v>5</v>
      </c>
      <c r="B27" s="320" t="s">
        <v>1311</v>
      </c>
      <c r="C27" s="321" t="s">
        <v>871</v>
      </c>
      <c r="D27" s="322">
        <v>250</v>
      </c>
      <c r="E27" s="323" t="s">
        <v>875</v>
      </c>
      <c r="F27" s="322" t="s">
        <v>876</v>
      </c>
      <c r="G27" s="324">
        <v>403.2</v>
      </c>
      <c r="H27" s="310"/>
      <c r="I27" s="310"/>
      <c r="J27" s="310"/>
      <c r="K27" s="310"/>
      <c r="L27" s="310"/>
      <c r="M27" s="310"/>
    </row>
    <row r="28" spans="1:13" ht="74.25" customHeight="1" x14ac:dyDescent="0.25">
      <c r="A28" s="543"/>
      <c r="B28" s="325"/>
      <c r="C28" s="326"/>
      <c r="D28" s="327"/>
      <c r="E28" s="328" t="s">
        <v>873</v>
      </c>
      <c r="F28" s="327"/>
      <c r="G28" s="329" t="s">
        <v>170</v>
      </c>
      <c r="H28" s="310"/>
      <c r="I28" s="310"/>
      <c r="J28" s="310"/>
      <c r="K28" s="310"/>
      <c r="L28" s="310"/>
      <c r="M28" s="310"/>
    </row>
    <row r="29" spans="1:13" ht="74.25" customHeight="1" x14ac:dyDescent="0.25">
      <c r="A29" s="543"/>
      <c r="B29" s="325"/>
      <c r="C29" s="326"/>
      <c r="D29" s="327"/>
      <c r="E29" s="328" t="s">
        <v>866</v>
      </c>
      <c r="F29" s="327"/>
      <c r="G29" s="329" t="s">
        <v>170</v>
      </c>
      <c r="H29" s="310"/>
      <c r="I29" s="310"/>
      <c r="J29" s="310"/>
      <c r="K29" s="310"/>
      <c r="L29" s="310"/>
      <c r="M29" s="310"/>
    </row>
    <row r="30" spans="1:13" ht="52.5" customHeight="1" x14ac:dyDescent="0.25">
      <c r="A30" s="544"/>
      <c r="B30" s="325"/>
      <c r="C30" s="326"/>
      <c r="D30" s="327"/>
      <c r="E30" s="328" t="s">
        <v>877</v>
      </c>
      <c r="F30" s="327"/>
      <c r="G30" s="329" t="s">
        <v>170</v>
      </c>
      <c r="H30" s="310"/>
      <c r="I30" s="310"/>
      <c r="J30" s="310"/>
      <c r="K30" s="310"/>
      <c r="L30" s="310"/>
      <c r="M30" s="310"/>
    </row>
    <row r="31" spans="1:13" ht="45" customHeight="1" x14ac:dyDescent="0.25">
      <c r="A31" s="542">
        <v>6</v>
      </c>
      <c r="B31" s="320" t="s">
        <v>878</v>
      </c>
      <c r="C31" s="321" t="s">
        <v>871</v>
      </c>
      <c r="D31" s="322">
        <v>120</v>
      </c>
      <c r="E31" s="323" t="s">
        <v>879</v>
      </c>
      <c r="F31" s="322" t="s">
        <v>1312</v>
      </c>
      <c r="G31" s="324">
        <v>423.36</v>
      </c>
      <c r="H31" s="310"/>
      <c r="I31" s="310"/>
      <c r="J31" s="310"/>
      <c r="K31" s="310"/>
      <c r="L31" s="310"/>
      <c r="M31" s="310"/>
    </row>
    <row r="32" spans="1:13" ht="79.5" customHeight="1" x14ac:dyDescent="0.25">
      <c r="A32" s="543"/>
      <c r="B32" s="325"/>
      <c r="C32" s="326"/>
      <c r="D32" s="327"/>
      <c r="E32" s="328" t="s">
        <v>880</v>
      </c>
      <c r="F32" s="327"/>
      <c r="G32" s="329" t="s">
        <v>170</v>
      </c>
      <c r="H32" s="310"/>
      <c r="I32" s="310"/>
      <c r="J32" s="310"/>
      <c r="K32" s="310"/>
      <c r="L32" s="310"/>
      <c r="M32" s="310"/>
    </row>
    <row r="33" spans="1:13" ht="81.75" customHeight="1" x14ac:dyDescent="0.25">
      <c r="A33" s="544"/>
      <c r="B33" s="325"/>
      <c r="C33" s="326"/>
      <c r="D33" s="327"/>
      <c r="E33" s="328" t="s">
        <v>863</v>
      </c>
      <c r="F33" s="327"/>
      <c r="G33" s="329" t="s">
        <v>170</v>
      </c>
      <c r="H33" s="310"/>
      <c r="I33" s="310"/>
      <c r="J33" s="310"/>
      <c r="K33" s="310"/>
      <c r="L33" s="310"/>
      <c r="M33" s="310"/>
    </row>
    <row r="34" spans="1:13" ht="45" customHeight="1" x14ac:dyDescent="0.25">
      <c r="A34" s="542">
        <v>7</v>
      </c>
      <c r="B34" s="320" t="s">
        <v>881</v>
      </c>
      <c r="C34" s="321" t="s">
        <v>234</v>
      </c>
      <c r="D34" s="322">
        <v>20</v>
      </c>
      <c r="E34" s="323" t="s">
        <v>882</v>
      </c>
      <c r="F34" s="322" t="s">
        <v>883</v>
      </c>
      <c r="G34" s="324">
        <v>538.61</v>
      </c>
      <c r="H34" s="310"/>
      <c r="I34" s="310"/>
      <c r="J34" s="310"/>
      <c r="K34" s="310"/>
      <c r="L34" s="310"/>
      <c r="M34" s="310"/>
    </row>
    <row r="35" spans="1:13" ht="60" customHeight="1" x14ac:dyDescent="0.25">
      <c r="A35" s="543"/>
      <c r="B35" s="325"/>
      <c r="C35" s="326"/>
      <c r="D35" s="327"/>
      <c r="E35" s="328" t="s">
        <v>884</v>
      </c>
      <c r="F35" s="327"/>
      <c r="G35" s="329" t="s">
        <v>170</v>
      </c>
      <c r="H35" s="310"/>
      <c r="I35" s="310"/>
      <c r="J35" s="310"/>
      <c r="K35" s="310"/>
      <c r="L35" s="310"/>
      <c r="M35" s="310"/>
    </row>
    <row r="36" spans="1:13" ht="78.75" customHeight="1" x14ac:dyDescent="0.25">
      <c r="A36" s="543"/>
      <c r="B36" s="325"/>
      <c r="C36" s="326"/>
      <c r="D36" s="327"/>
      <c r="E36" s="328" t="s">
        <v>880</v>
      </c>
      <c r="F36" s="327"/>
      <c r="G36" s="329" t="s">
        <v>170</v>
      </c>
      <c r="H36" s="310"/>
      <c r="I36" s="310"/>
      <c r="J36" s="310"/>
      <c r="K36" s="310"/>
      <c r="L36" s="310"/>
      <c r="M36" s="310"/>
    </row>
    <row r="37" spans="1:13" ht="74.25" customHeight="1" x14ac:dyDescent="0.25">
      <c r="A37" s="544"/>
      <c r="B37" s="325"/>
      <c r="C37" s="326"/>
      <c r="D37" s="327"/>
      <c r="E37" s="328" t="s">
        <v>863</v>
      </c>
      <c r="F37" s="327"/>
      <c r="G37" s="329" t="s">
        <v>170</v>
      </c>
      <c r="H37" s="310"/>
      <c r="I37" s="310"/>
      <c r="J37" s="310"/>
      <c r="K37" s="310"/>
      <c r="L37" s="310"/>
      <c r="M37" s="310"/>
    </row>
    <row r="38" spans="1:13" ht="45" customHeight="1" x14ac:dyDescent="0.25">
      <c r="A38" s="542">
        <v>8</v>
      </c>
      <c r="B38" s="320" t="s">
        <v>885</v>
      </c>
      <c r="C38" s="321" t="s">
        <v>234</v>
      </c>
      <c r="D38" s="322">
        <v>20</v>
      </c>
      <c r="E38" s="323" t="s">
        <v>886</v>
      </c>
      <c r="F38" s="322" t="s">
        <v>887</v>
      </c>
      <c r="G38" s="324">
        <v>719.71</v>
      </c>
      <c r="H38" s="310"/>
      <c r="I38" s="310"/>
      <c r="J38" s="310"/>
      <c r="K38" s="310"/>
      <c r="L38" s="310"/>
      <c r="M38" s="310"/>
    </row>
    <row r="39" spans="1:13" ht="62.25" customHeight="1" x14ac:dyDescent="0.25">
      <c r="A39" s="543"/>
      <c r="B39" s="325"/>
      <c r="C39" s="326"/>
      <c r="D39" s="327"/>
      <c r="E39" s="328" t="s">
        <v>884</v>
      </c>
      <c r="F39" s="327"/>
      <c r="G39" s="329" t="s">
        <v>170</v>
      </c>
      <c r="H39" s="310"/>
      <c r="I39" s="310"/>
      <c r="J39" s="310"/>
      <c r="K39" s="310"/>
      <c r="L39" s="310"/>
      <c r="M39" s="310"/>
    </row>
    <row r="40" spans="1:13" ht="74.25" customHeight="1" x14ac:dyDescent="0.25">
      <c r="A40" s="543"/>
      <c r="B40" s="325"/>
      <c r="C40" s="326"/>
      <c r="D40" s="327"/>
      <c r="E40" s="328" t="s">
        <v>880</v>
      </c>
      <c r="F40" s="327"/>
      <c r="G40" s="329" t="s">
        <v>170</v>
      </c>
      <c r="H40" s="310"/>
      <c r="I40" s="310"/>
      <c r="J40" s="310"/>
      <c r="K40" s="310"/>
      <c r="L40" s="310"/>
      <c r="M40" s="310"/>
    </row>
    <row r="41" spans="1:13" ht="82.5" customHeight="1" x14ac:dyDescent="0.25">
      <c r="A41" s="544"/>
      <c r="B41" s="325"/>
      <c r="C41" s="326"/>
      <c r="D41" s="327"/>
      <c r="E41" s="328" t="s">
        <v>863</v>
      </c>
      <c r="F41" s="327"/>
      <c r="G41" s="329" t="s">
        <v>170</v>
      </c>
      <c r="H41" s="310"/>
      <c r="I41" s="310"/>
      <c r="J41" s="310"/>
      <c r="K41" s="310"/>
      <c r="L41" s="310"/>
      <c r="M41" s="310"/>
    </row>
    <row r="42" spans="1:13" ht="45" customHeight="1" x14ac:dyDescent="0.25">
      <c r="A42" s="319" t="s">
        <v>888</v>
      </c>
      <c r="B42" s="547" t="s">
        <v>889</v>
      </c>
      <c r="C42" s="548"/>
      <c r="D42" s="548"/>
      <c r="E42" s="548"/>
      <c r="F42" s="548"/>
      <c r="G42" s="330"/>
      <c r="H42" s="310"/>
      <c r="I42" s="310"/>
      <c r="J42" s="310"/>
      <c r="K42" s="310"/>
      <c r="L42" s="310"/>
      <c r="M42" s="310"/>
    </row>
    <row r="43" spans="1:13" ht="45" customHeight="1" x14ac:dyDescent="0.25">
      <c r="A43" s="319" t="s">
        <v>888</v>
      </c>
      <c r="B43" s="549" t="s">
        <v>890</v>
      </c>
      <c r="C43" s="550"/>
      <c r="D43" s="550"/>
      <c r="E43" s="550"/>
      <c r="F43" s="550"/>
      <c r="G43" s="324" t="s">
        <v>1313</v>
      </c>
      <c r="H43" s="310"/>
      <c r="I43" s="310"/>
      <c r="J43" s="310"/>
      <c r="K43" s="310"/>
      <c r="L43" s="310"/>
      <c r="M43" s="310"/>
    </row>
    <row r="44" spans="1:13" ht="45" customHeight="1" x14ac:dyDescent="0.25">
      <c r="A44" s="319" t="s">
        <v>888</v>
      </c>
      <c r="B44" s="549" t="s">
        <v>891</v>
      </c>
      <c r="C44" s="550"/>
      <c r="D44" s="550"/>
      <c r="E44" s="550"/>
      <c r="F44" s="550"/>
      <c r="G44" s="324" t="s">
        <v>1314</v>
      </c>
      <c r="H44" s="310"/>
      <c r="I44" s="310"/>
      <c r="J44" s="310"/>
      <c r="K44" s="310"/>
      <c r="L44" s="310"/>
      <c r="M44" s="310"/>
    </row>
    <row r="45" spans="1:13" ht="45" customHeight="1" x14ac:dyDescent="0.25">
      <c r="A45" s="319" t="s">
        <v>888</v>
      </c>
      <c r="B45" s="547" t="s">
        <v>892</v>
      </c>
      <c r="C45" s="548"/>
      <c r="D45" s="548"/>
      <c r="E45" s="548"/>
      <c r="F45" s="548"/>
      <c r="G45" s="330" t="s">
        <v>1314</v>
      </c>
      <c r="H45" s="310"/>
      <c r="I45" s="310"/>
      <c r="J45" s="310"/>
      <c r="K45" s="310"/>
      <c r="L45" s="310"/>
      <c r="M45" s="310"/>
    </row>
    <row r="46" spans="1:13" ht="45" customHeight="1" x14ac:dyDescent="0.25">
      <c r="A46" s="545" t="s">
        <v>893</v>
      </c>
      <c r="B46" s="546"/>
      <c r="C46" s="546"/>
      <c r="D46" s="546"/>
      <c r="E46" s="546"/>
      <c r="F46" s="546"/>
      <c r="G46" s="546"/>
      <c r="H46" s="310"/>
      <c r="I46" s="310"/>
      <c r="J46" s="310"/>
      <c r="K46" s="310"/>
      <c r="L46" s="310"/>
      <c r="M46" s="310"/>
    </row>
    <row r="47" spans="1:13" ht="62.25" customHeight="1" x14ac:dyDescent="0.25">
      <c r="A47" s="319">
        <v>9</v>
      </c>
      <c r="B47" s="320" t="s">
        <v>894</v>
      </c>
      <c r="C47" s="321" t="s">
        <v>9</v>
      </c>
      <c r="D47" s="322">
        <v>12</v>
      </c>
      <c r="E47" s="323" t="s">
        <v>895</v>
      </c>
      <c r="F47" s="322" t="s">
        <v>1315</v>
      </c>
      <c r="G47" s="324">
        <v>222</v>
      </c>
      <c r="H47" s="310"/>
      <c r="I47" s="310"/>
      <c r="J47" s="310"/>
      <c r="K47" s="310"/>
      <c r="L47" s="310"/>
      <c r="M47" s="310"/>
    </row>
    <row r="48" spans="1:13" ht="45" customHeight="1" x14ac:dyDescent="0.25">
      <c r="A48" s="319">
        <v>10</v>
      </c>
      <c r="B48" s="320" t="s">
        <v>896</v>
      </c>
      <c r="C48" s="321" t="s">
        <v>897</v>
      </c>
      <c r="D48" s="322">
        <v>400</v>
      </c>
      <c r="E48" s="323" t="s">
        <v>898</v>
      </c>
      <c r="F48" s="322" t="s">
        <v>899</v>
      </c>
      <c r="G48" s="324" t="s">
        <v>900</v>
      </c>
      <c r="H48" s="310"/>
      <c r="I48" s="310"/>
      <c r="J48" s="310"/>
      <c r="K48" s="310"/>
      <c r="L48" s="310"/>
      <c r="M48" s="310"/>
    </row>
    <row r="49" spans="1:13" ht="45" customHeight="1" x14ac:dyDescent="0.25">
      <c r="A49" s="319">
        <v>11</v>
      </c>
      <c r="B49" s="320" t="s">
        <v>901</v>
      </c>
      <c r="C49" s="321" t="s">
        <v>902</v>
      </c>
      <c r="D49" s="322">
        <v>200</v>
      </c>
      <c r="E49" s="323" t="s">
        <v>903</v>
      </c>
      <c r="F49" s="322" t="s">
        <v>904</v>
      </c>
      <c r="G49" s="324">
        <v>720</v>
      </c>
      <c r="H49" s="310"/>
      <c r="I49" s="310"/>
      <c r="J49" s="310"/>
      <c r="K49" s="310"/>
      <c r="L49" s="310"/>
      <c r="M49" s="310"/>
    </row>
    <row r="50" spans="1:13" ht="61.5" customHeight="1" x14ac:dyDescent="0.25">
      <c r="A50" s="319">
        <v>12</v>
      </c>
      <c r="B50" s="320" t="s">
        <v>905</v>
      </c>
      <c r="C50" s="321" t="s">
        <v>897</v>
      </c>
      <c r="D50" s="322">
        <v>726</v>
      </c>
      <c r="E50" s="323" t="s">
        <v>906</v>
      </c>
      <c r="F50" s="322" t="s">
        <v>1316</v>
      </c>
      <c r="G50" s="324" t="s">
        <v>1317</v>
      </c>
      <c r="H50" s="310"/>
      <c r="I50" s="310"/>
      <c r="J50" s="310"/>
      <c r="K50" s="310"/>
      <c r="L50" s="310"/>
      <c r="M50" s="310"/>
    </row>
    <row r="51" spans="1:13" ht="65.25" customHeight="1" x14ac:dyDescent="0.25">
      <c r="A51" s="319">
        <v>13</v>
      </c>
      <c r="B51" s="320" t="s">
        <v>907</v>
      </c>
      <c r="C51" s="321" t="s">
        <v>897</v>
      </c>
      <c r="D51" s="322">
        <v>250</v>
      </c>
      <c r="E51" s="323" t="s">
        <v>908</v>
      </c>
      <c r="F51" s="322" t="s">
        <v>909</v>
      </c>
      <c r="G51" s="324" t="s">
        <v>910</v>
      </c>
      <c r="H51" s="310"/>
      <c r="I51" s="310"/>
      <c r="J51" s="310"/>
      <c r="K51" s="310"/>
      <c r="L51" s="310"/>
      <c r="M51" s="310"/>
    </row>
    <row r="52" spans="1:13" ht="45" customHeight="1" x14ac:dyDescent="0.25">
      <c r="A52" s="319">
        <v>14</v>
      </c>
      <c r="B52" s="320" t="s">
        <v>911</v>
      </c>
      <c r="C52" s="321" t="s">
        <v>912</v>
      </c>
      <c r="D52" s="322">
        <v>0.1</v>
      </c>
      <c r="E52" s="323" t="s">
        <v>913</v>
      </c>
      <c r="F52" s="322" t="s">
        <v>914</v>
      </c>
      <c r="G52" s="324">
        <v>127.6</v>
      </c>
      <c r="H52" s="310"/>
      <c r="I52" s="310"/>
      <c r="J52" s="310"/>
      <c r="K52" s="310"/>
      <c r="L52" s="310"/>
      <c r="M52" s="310"/>
    </row>
    <row r="53" spans="1:13" ht="45" customHeight="1" x14ac:dyDescent="0.25">
      <c r="A53" s="319">
        <v>15</v>
      </c>
      <c r="B53" s="320" t="s">
        <v>915</v>
      </c>
      <c r="C53" s="321" t="s">
        <v>912</v>
      </c>
      <c r="D53" s="322">
        <v>0.15</v>
      </c>
      <c r="E53" s="323" t="s">
        <v>916</v>
      </c>
      <c r="F53" s="322" t="s">
        <v>917</v>
      </c>
      <c r="G53" s="324">
        <v>32.76</v>
      </c>
      <c r="H53" s="310"/>
      <c r="I53" s="310"/>
      <c r="J53" s="310"/>
      <c r="K53" s="310"/>
      <c r="L53" s="310"/>
      <c r="M53" s="310"/>
    </row>
    <row r="54" spans="1:13" ht="61.5" customHeight="1" x14ac:dyDescent="0.25">
      <c r="A54" s="319">
        <v>16</v>
      </c>
      <c r="B54" s="320" t="s">
        <v>918</v>
      </c>
      <c r="C54" s="321" t="s">
        <v>912</v>
      </c>
      <c r="D54" s="322">
        <v>0.15</v>
      </c>
      <c r="E54" s="323" t="s">
        <v>919</v>
      </c>
      <c r="F54" s="322" t="s">
        <v>920</v>
      </c>
      <c r="G54" s="324">
        <v>194.25</v>
      </c>
      <c r="H54" s="310"/>
      <c r="I54" s="310"/>
      <c r="J54" s="310"/>
      <c r="K54" s="310"/>
      <c r="L54" s="310"/>
      <c r="M54" s="310"/>
    </row>
    <row r="55" spans="1:13" ht="45" customHeight="1" x14ac:dyDescent="0.25">
      <c r="A55" s="319">
        <v>17</v>
      </c>
      <c r="B55" s="320" t="s">
        <v>921</v>
      </c>
      <c r="C55" s="321" t="s">
        <v>912</v>
      </c>
      <c r="D55" s="322">
        <v>0.12</v>
      </c>
      <c r="E55" s="323" t="s">
        <v>922</v>
      </c>
      <c r="F55" s="322" t="s">
        <v>923</v>
      </c>
      <c r="G55" s="324">
        <v>70.27</v>
      </c>
      <c r="H55" s="310"/>
      <c r="I55" s="310"/>
      <c r="J55" s="310"/>
      <c r="K55" s="310"/>
      <c r="L55" s="310"/>
      <c r="M55" s="310"/>
    </row>
    <row r="56" spans="1:13" ht="45" customHeight="1" x14ac:dyDescent="0.25">
      <c r="A56" s="542">
        <v>18</v>
      </c>
      <c r="B56" s="320" t="s">
        <v>1318</v>
      </c>
      <c r="C56" s="321" t="s">
        <v>24</v>
      </c>
      <c r="D56" s="322">
        <v>1</v>
      </c>
      <c r="E56" s="323" t="s">
        <v>924</v>
      </c>
      <c r="F56" s="322" t="s">
        <v>925</v>
      </c>
      <c r="G56" s="324">
        <v>625</v>
      </c>
      <c r="H56" s="310"/>
      <c r="I56" s="310"/>
      <c r="J56" s="310"/>
      <c r="K56" s="310"/>
      <c r="L56" s="310"/>
      <c r="M56" s="310"/>
    </row>
    <row r="57" spans="1:13" ht="45" customHeight="1" x14ac:dyDescent="0.25">
      <c r="A57" s="544"/>
      <c r="B57" s="325"/>
      <c r="C57" s="326"/>
      <c r="D57" s="327"/>
      <c r="E57" s="328" t="s">
        <v>926</v>
      </c>
      <c r="F57" s="327"/>
      <c r="G57" s="329" t="s">
        <v>170</v>
      </c>
      <c r="H57" s="310"/>
      <c r="I57" s="310"/>
      <c r="J57" s="310"/>
      <c r="K57" s="310"/>
      <c r="L57" s="310"/>
      <c r="M57" s="310"/>
    </row>
    <row r="58" spans="1:13" ht="72" customHeight="1" x14ac:dyDescent="0.25">
      <c r="A58" s="542">
        <v>19</v>
      </c>
      <c r="B58" s="320" t="s">
        <v>927</v>
      </c>
      <c r="C58" s="321" t="s">
        <v>912</v>
      </c>
      <c r="D58" s="322">
        <v>0.18</v>
      </c>
      <c r="E58" s="323" t="s">
        <v>928</v>
      </c>
      <c r="F58" s="322" t="s">
        <v>1319</v>
      </c>
      <c r="G58" s="324" t="s">
        <v>1320</v>
      </c>
      <c r="H58" s="310"/>
      <c r="I58" s="310"/>
      <c r="J58" s="310"/>
      <c r="K58" s="310"/>
      <c r="L58" s="310"/>
      <c r="M58" s="310"/>
    </row>
    <row r="59" spans="1:13" ht="69" customHeight="1" x14ac:dyDescent="0.25">
      <c r="A59" s="544"/>
      <c r="B59" s="325"/>
      <c r="C59" s="326"/>
      <c r="D59" s="327"/>
      <c r="E59" s="328" t="s">
        <v>929</v>
      </c>
      <c r="F59" s="327"/>
      <c r="G59" s="329" t="s">
        <v>170</v>
      </c>
      <c r="H59" s="310"/>
      <c r="I59" s="310"/>
      <c r="J59" s="310"/>
      <c r="K59" s="310"/>
      <c r="L59" s="310"/>
      <c r="M59" s="310"/>
    </row>
    <row r="60" spans="1:13" ht="45" customHeight="1" x14ac:dyDescent="0.25">
      <c r="A60" s="319" t="s">
        <v>888</v>
      </c>
      <c r="B60" s="547" t="s">
        <v>930</v>
      </c>
      <c r="C60" s="548"/>
      <c r="D60" s="548"/>
      <c r="E60" s="548"/>
      <c r="F60" s="548"/>
      <c r="G60" s="330"/>
      <c r="H60" s="310"/>
      <c r="I60" s="310"/>
      <c r="J60" s="310"/>
      <c r="K60" s="310"/>
      <c r="L60" s="310"/>
      <c r="M60" s="310"/>
    </row>
    <row r="61" spans="1:13" ht="45" customHeight="1" x14ac:dyDescent="0.25">
      <c r="A61" s="319" t="s">
        <v>888</v>
      </c>
      <c r="B61" s="549" t="s">
        <v>931</v>
      </c>
      <c r="C61" s="550"/>
      <c r="D61" s="550"/>
      <c r="E61" s="550"/>
      <c r="F61" s="550"/>
      <c r="G61" s="324" t="s">
        <v>1321</v>
      </c>
      <c r="H61" s="310"/>
      <c r="I61" s="310"/>
      <c r="J61" s="310"/>
      <c r="K61" s="310"/>
      <c r="L61" s="310"/>
      <c r="M61" s="310"/>
    </row>
    <row r="62" spans="1:13" ht="45" customHeight="1" x14ac:dyDescent="0.25">
      <c r="A62" s="319" t="s">
        <v>888</v>
      </c>
      <c r="B62" s="549" t="s">
        <v>891</v>
      </c>
      <c r="C62" s="550"/>
      <c r="D62" s="550"/>
      <c r="E62" s="550"/>
      <c r="F62" s="550"/>
      <c r="G62" s="324" t="s">
        <v>1322</v>
      </c>
      <c r="H62" s="310"/>
      <c r="I62" s="310"/>
      <c r="J62" s="310"/>
      <c r="K62" s="310"/>
      <c r="L62" s="310"/>
      <c r="M62" s="310"/>
    </row>
    <row r="63" spans="1:13" ht="45" customHeight="1" x14ac:dyDescent="0.25">
      <c r="A63" s="319" t="s">
        <v>888</v>
      </c>
      <c r="B63" s="547" t="s">
        <v>932</v>
      </c>
      <c r="C63" s="548"/>
      <c r="D63" s="548"/>
      <c r="E63" s="548"/>
      <c r="F63" s="548"/>
      <c r="G63" s="330" t="s">
        <v>1322</v>
      </c>
      <c r="H63" s="310"/>
      <c r="I63" s="310"/>
      <c r="J63" s="310"/>
      <c r="K63" s="310"/>
      <c r="L63" s="310"/>
      <c r="M63" s="310"/>
    </row>
    <row r="64" spans="1:13" ht="45" customHeight="1" x14ac:dyDescent="0.25">
      <c r="A64" s="545" t="s">
        <v>933</v>
      </c>
      <c r="B64" s="546"/>
      <c r="C64" s="546"/>
      <c r="D64" s="546"/>
      <c r="E64" s="546"/>
      <c r="F64" s="546"/>
      <c r="G64" s="546"/>
      <c r="H64" s="310"/>
      <c r="I64" s="310"/>
      <c r="J64" s="310"/>
      <c r="K64" s="310"/>
      <c r="L64" s="310"/>
      <c r="M64" s="310"/>
    </row>
    <row r="65" spans="1:13" ht="45" customHeight="1" x14ac:dyDescent="0.25">
      <c r="A65" s="319">
        <v>20</v>
      </c>
      <c r="B65" s="320" t="s">
        <v>934</v>
      </c>
      <c r="C65" s="321" t="s">
        <v>215</v>
      </c>
      <c r="D65" s="322">
        <v>20</v>
      </c>
      <c r="E65" s="323" t="s">
        <v>935</v>
      </c>
      <c r="F65" s="322" t="s">
        <v>936</v>
      </c>
      <c r="G65" s="324">
        <v>978</v>
      </c>
      <c r="H65" s="310"/>
      <c r="I65" s="310"/>
      <c r="J65" s="310"/>
      <c r="K65" s="310"/>
      <c r="L65" s="310"/>
      <c r="M65" s="310"/>
    </row>
    <row r="66" spans="1:13" ht="45" customHeight="1" x14ac:dyDescent="0.25">
      <c r="A66" s="319">
        <v>21</v>
      </c>
      <c r="B66" s="320" t="s">
        <v>937</v>
      </c>
      <c r="C66" s="321" t="s">
        <v>215</v>
      </c>
      <c r="D66" s="322">
        <v>40</v>
      </c>
      <c r="E66" s="323" t="s">
        <v>938</v>
      </c>
      <c r="F66" s="322" t="s">
        <v>939</v>
      </c>
      <c r="G66" s="324">
        <v>72</v>
      </c>
      <c r="H66" s="310"/>
      <c r="I66" s="310"/>
      <c r="J66" s="310"/>
      <c r="K66" s="310"/>
      <c r="L66" s="310"/>
      <c r="M66" s="310"/>
    </row>
    <row r="67" spans="1:13" ht="45" customHeight="1" x14ac:dyDescent="0.25">
      <c r="A67" s="319">
        <v>22</v>
      </c>
      <c r="B67" s="320" t="s">
        <v>940</v>
      </c>
      <c r="C67" s="321" t="s">
        <v>215</v>
      </c>
      <c r="D67" s="322">
        <v>70</v>
      </c>
      <c r="E67" s="323" t="s">
        <v>941</v>
      </c>
      <c r="F67" s="322" t="s">
        <v>942</v>
      </c>
      <c r="G67" s="324">
        <v>133</v>
      </c>
      <c r="H67" s="310"/>
      <c r="I67" s="310"/>
      <c r="J67" s="310"/>
      <c r="K67" s="310"/>
      <c r="L67" s="310"/>
      <c r="M67" s="310"/>
    </row>
    <row r="68" spans="1:13" ht="45" customHeight="1" x14ac:dyDescent="0.25">
      <c r="A68" s="319">
        <v>23</v>
      </c>
      <c r="B68" s="320" t="s">
        <v>943</v>
      </c>
      <c r="C68" s="321" t="s">
        <v>215</v>
      </c>
      <c r="D68" s="322">
        <v>70</v>
      </c>
      <c r="E68" s="323" t="s">
        <v>944</v>
      </c>
      <c r="F68" s="322" t="s">
        <v>945</v>
      </c>
      <c r="G68" s="324">
        <v>203</v>
      </c>
      <c r="H68" s="310"/>
      <c r="I68" s="310"/>
      <c r="J68" s="310"/>
      <c r="K68" s="310"/>
      <c r="L68" s="310"/>
      <c r="M68" s="310"/>
    </row>
    <row r="69" spans="1:13" ht="45" customHeight="1" x14ac:dyDescent="0.25">
      <c r="A69" s="319">
        <v>24</v>
      </c>
      <c r="B69" s="320" t="s">
        <v>946</v>
      </c>
      <c r="C69" s="321" t="s">
        <v>215</v>
      </c>
      <c r="D69" s="322">
        <v>70</v>
      </c>
      <c r="E69" s="323" t="s">
        <v>947</v>
      </c>
      <c r="F69" s="322" t="s">
        <v>948</v>
      </c>
      <c r="G69" s="324">
        <v>959</v>
      </c>
      <c r="H69" s="310"/>
      <c r="I69" s="310"/>
      <c r="J69" s="310"/>
      <c r="K69" s="310"/>
      <c r="L69" s="310"/>
      <c r="M69" s="310"/>
    </row>
    <row r="70" spans="1:13" ht="45" customHeight="1" x14ac:dyDescent="0.25">
      <c r="A70" s="319">
        <v>25</v>
      </c>
      <c r="B70" s="320" t="s">
        <v>949</v>
      </c>
      <c r="C70" s="321" t="s">
        <v>215</v>
      </c>
      <c r="D70" s="322">
        <v>30</v>
      </c>
      <c r="E70" s="323" t="s">
        <v>950</v>
      </c>
      <c r="F70" s="322" t="s">
        <v>951</v>
      </c>
      <c r="G70" s="324">
        <v>588</v>
      </c>
      <c r="H70" s="310"/>
      <c r="I70" s="310"/>
      <c r="J70" s="310"/>
      <c r="K70" s="310"/>
      <c r="L70" s="310"/>
      <c r="M70" s="310"/>
    </row>
    <row r="71" spans="1:13" ht="45" customHeight="1" x14ac:dyDescent="0.25">
      <c r="A71" s="319">
        <v>26</v>
      </c>
      <c r="B71" s="320" t="s">
        <v>952</v>
      </c>
      <c r="C71" s="321" t="s">
        <v>215</v>
      </c>
      <c r="D71" s="322">
        <v>30</v>
      </c>
      <c r="E71" s="323" t="s">
        <v>953</v>
      </c>
      <c r="F71" s="322" t="s">
        <v>954</v>
      </c>
      <c r="G71" s="324">
        <v>546</v>
      </c>
      <c r="H71" s="310"/>
      <c r="I71" s="310"/>
      <c r="J71" s="310"/>
      <c r="K71" s="310"/>
      <c r="L71" s="310"/>
      <c r="M71" s="310"/>
    </row>
    <row r="72" spans="1:13" ht="45" customHeight="1" x14ac:dyDescent="0.25">
      <c r="A72" s="319">
        <v>27</v>
      </c>
      <c r="B72" s="320" t="s">
        <v>955</v>
      </c>
      <c r="C72" s="321" t="s">
        <v>217</v>
      </c>
      <c r="D72" s="322">
        <v>20</v>
      </c>
      <c r="E72" s="323" t="s">
        <v>956</v>
      </c>
      <c r="F72" s="322" t="s">
        <v>957</v>
      </c>
      <c r="G72" s="324">
        <v>226</v>
      </c>
      <c r="H72" s="310"/>
      <c r="I72" s="310"/>
      <c r="J72" s="310"/>
      <c r="K72" s="310"/>
      <c r="L72" s="310"/>
      <c r="M72" s="310"/>
    </row>
    <row r="73" spans="1:13" ht="45" customHeight="1" x14ac:dyDescent="0.25">
      <c r="A73" s="319">
        <v>28</v>
      </c>
      <c r="B73" s="320" t="s">
        <v>235</v>
      </c>
      <c r="C73" s="321" t="s">
        <v>217</v>
      </c>
      <c r="D73" s="322">
        <v>3</v>
      </c>
      <c r="E73" s="323" t="s">
        <v>958</v>
      </c>
      <c r="F73" s="322" t="s">
        <v>959</v>
      </c>
      <c r="G73" s="324">
        <v>137.1</v>
      </c>
      <c r="H73" s="310"/>
      <c r="I73" s="310"/>
      <c r="J73" s="310"/>
      <c r="K73" s="310"/>
      <c r="L73" s="310"/>
      <c r="M73" s="310"/>
    </row>
    <row r="74" spans="1:13" ht="45" customHeight="1" x14ac:dyDescent="0.25">
      <c r="A74" s="319">
        <v>29</v>
      </c>
      <c r="B74" s="320" t="s">
        <v>960</v>
      </c>
      <c r="C74" s="321" t="s">
        <v>217</v>
      </c>
      <c r="D74" s="322">
        <v>20</v>
      </c>
      <c r="E74" s="323" t="s">
        <v>961</v>
      </c>
      <c r="F74" s="322" t="s">
        <v>962</v>
      </c>
      <c r="G74" s="324">
        <v>266</v>
      </c>
      <c r="H74" s="310"/>
      <c r="I74" s="310"/>
      <c r="J74" s="310"/>
      <c r="K74" s="310"/>
      <c r="L74" s="310"/>
      <c r="M74" s="310"/>
    </row>
    <row r="75" spans="1:13" ht="45" customHeight="1" x14ac:dyDescent="0.25">
      <c r="A75" s="319">
        <v>30</v>
      </c>
      <c r="B75" s="320" t="s">
        <v>963</v>
      </c>
      <c r="C75" s="321" t="s">
        <v>215</v>
      </c>
      <c r="D75" s="322">
        <v>12</v>
      </c>
      <c r="E75" s="323" t="s">
        <v>964</v>
      </c>
      <c r="F75" s="322" t="s">
        <v>965</v>
      </c>
      <c r="G75" s="324">
        <v>45.6</v>
      </c>
      <c r="H75" s="310"/>
      <c r="I75" s="310"/>
      <c r="J75" s="310"/>
      <c r="K75" s="310"/>
      <c r="L75" s="310"/>
      <c r="M75" s="310"/>
    </row>
    <row r="76" spans="1:13" ht="45" customHeight="1" x14ac:dyDescent="0.25">
      <c r="A76" s="319">
        <v>31</v>
      </c>
      <c r="B76" s="320" t="s">
        <v>966</v>
      </c>
      <c r="C76" s="321" t="s">
        <v>215</v>
      </c>
      <c r="D76" s="322">
        <v>12</v>
      </c>
      <c r="E76" s="323" t="s">
        <v>967</v>
      </c>
      <c r="F76" s="322" t="s">
        <v>968</v>
      </c>
      <c r="G76" s="324">
        <v>585.6</v>
      </c>
      <c r="H76" s="310"/>
      <c r="I76" s="310"/>
      <c r="J76" s="310"/>
      <c r="K76" s="310"/>
      <c r="L76" s="310"/>
      <c r="M76" s="310"/>
    </row>
    <row r="77" spans="1:13" ht="45" customHeight="1" x14ac:dyDescent="0.25">
      <c r="A77" s="319">
        <v>32</v>
      </c>
      <c r="B77" s="320" t="s">
        <v>969</v>
      </c>
      <c r="C77" s="321" t="s">
        <v>217</v>
      </c>
      <c r="D77" s="322">
        <v>12</v>
      </c>
      <c r="E77" s="323" t="s">
        <v>970</v>
      </c>
      <c r="F77" s="322" t="s">
        <v>971</v>
      </c>
      <c r="G77" s="324">
        <v>218.4</v>
      </c>
      <c r="H77" s="310"/>
      <c r="I77" s="310"/>
      <c r="J77" s="310"/>
      <c r="K77" s="310"/>
      <c r="L77" s="310"/>
      <c r="M77" s="310"/>
    </row>
    <row r="78" spans="1:13" ht="45" customHeight="1" x14ac:dyDescent="0.25">
      <c r="A78" s="319" t="s">
        <v>888</v>
      </c>
      <c r="B78" s="547" t="s">
        <v>972</v>
      </c>
      <c r="C78" s="548"/>
      <c r="D78" s="548"/>
      <c r="E78" s="548"/>
      <c r="F78" s="548"/>
      <c r="G78" s="330"/>
      <c r="H78" s="310"/>
      <c r="I78" s="310"/>
      <c r="J78" s="310"/>
      <c r="K78" s="310"/>
      <c r="L78" s="310"/>
      <c r="M78" s="310"/>
    </row>
    <row r="79" spans="1:13" ht="45" customHeight="1" x14ac:dyDescent="0.25">
      <c r="A79" s="319" t="s">
        <v>888</v>
      </c>
      <c r="B79" s="549" t="s">
        <v>973</v>
      </c>
      <c r="C79" s="550"/>
      <c r="D79" s="550"/>
      <c r="E79" s="550"/>
      <c r="F79" s="550"/>
      <c r="G79" s="324" t="s">
        <v>974</v>
      </c>
      <c r="H79" s="310"/>
      <c r="I79" s="310"/>
      <c r="J79" s="310"/>
      <c r="K79" s="310"/>
      <c r="L79" s="310"/>
      <c r="M79" s="310"/>
    </row>
    <row r="80" spans="1:13" ht="45" customHeight="1" x14ac:dyDescent="0.25">
      <c r="A80" s="319" t="s">
        <v>888</v>
      </c>
      <c r="B80" s="549" t="s">
        <v>891</v>
      </c>
      <c r="C80" s="550"/>
      <c r="D80" s="550"/>
      <c r="E80" s="550"/>
      <c r="F80" s="550"/>
      <c r="G80" s="324" t="s">
        <v>975</v>
      </c>
      <c r="H80" s="310"/>
      <c r="I80" s="310"/>
      <c r="J80" s="310"/>
      <c r="K80" s="310"/>
      <c r="L80" s="310"/>
      <c r="M80" s="310"/>
    </row>
    <row r="81" spans="1:13" ht="45" customHeight="1" x14ac:dyDescent="0.25">
      <c r="A81" s="319" t="s">
        <v>888</v>
      </c>
      <c r="B81" s="547" t="s">
        <v>976</v>
      </c>
      <c r="C81" s="548"/>
      <c r="D81" s="548"/>
      <c r="E81" s="548"/>
      <c r="F81" s="548"/>
      <c r="G81" s="330" t="s">
        <v>975</v>
      </c>
      <c r="H81" s="316"/>
      <c r="I81" s="316"/>
      <c r="J81" s="316"/>
      <c r="K81" s="316"/>
      <c r="L81" s="316"/>
      <c r="M81" s="316"/>
    </row>
    <row r="82" spans="1:13" ht="45" customHeight="1" x14ac:dyDescent="0.25">
      <c r="A82" s="545" t="s">
        <v>977</v>
      </c>
      <c r="B82" s="546"/>
      <c r="C82" s="546"/>
      <c r="D82" s="546"/>
      <c r="E82" s="546"/>
      <c r="F82" s="546"/>
      <c r="G82" s="546"/>
      <c r="H82" s="316"/>
      <c r="I82" s="316"/>
      <c r="J82" s="316"/>
      <c r="K82" s="316"/>
      <c r="L82" s="316"/>
      <c r="M82" s="316"/>
    </row>
    <row r="83" spans="1:13" ht="63" customHeight="1" x14ac:dyDescent="0.25">
      <c r="A83" s="319">
        <v>33</v>
      </c>
      <c r="B83" s="320" t="s">
        <v>978</v>
      </c>
      <c r="C83" s="321" t="s">
        <v>912</v>
      </c>
      <c r="D83" s="322">
        <v>8.7499999999999994E-2</v>
      </c>
      <c r="E83" s="323" t="s">
        <v>979</v>
      </c>
      <c r="F83" s="322" t="s">
        <v>1323</v>
      </c>
      <c r="G83" s="324" t="s">
        <v>1324</v>
      </c>
      <c r="H83" s="316"/>
      <c r="I83" s="316"/>
      <c r="J83" s="316"/>
      <c r="K83" s="316"/>
      <c r="L83" s="316"/>
      <c r="M83" s="316"/>
    </row>
    <row r="84" spans="1:13" ht="63" customHeight="1" x14ac:dyDescent="0.25">
      <c r="A84" s="319">
        <v>34</v>
      </c>
      <c r="B84" s="320" t="s">
        <v>980</v>
      </c>
      <c r="C84" s="321" t="s">
        <v>912</v>
      </c>
      <c r="D84" s="322">
        <v>0.32200000000000001</v>
      </c>
      <c r="E84" s="323" t="s">
        <v>981</v>
      </c>
      <c r="F84" s="322" t="s">
        <v>1325</v>
      </c>
      <c r="G84" s="324" t="s">
        <v>1326</v>
      </c>
      <c r="H84" s="316"/>
      <c r="I84" s="316"/>
      <c r="J84" s="316"/>
      <c r="K84" s="316"/>
      <c r="L84" s="316"/>
      <c r="M84" s="316"/>
    </row>
    <row r="85" spans="1:13" ht="45" customHeight="1" x14ac:dyDescent="0.25">
      <c r="A85" s="542">
        <v>35</v>
      </c>
      <c r="B85" s="320" t="s">
        <v>982</v>
      </c>
      <c r="C85" s="321" t="s">
        <v>912</v>
      </c>
      <c r="D85" s="322">
        <v>0.06</v>
      </c>
      <c r="E85" s="323" t="s">
        <v>983</v>
      </c>
      <c r="F85" s="322" t="s">
        <v>1327</v>
      </c>
      <c r="G85" s="324" t="s">
        <v>1328</v>
      </c>
      <c r="H85" s="316"/>
      <c r="I85" s="316"/>
      <c r="J85" s="316"/>
      <c r="K85" s="316"/>
      <c r="L85" s="316"/>
      <c r="M85" s="316"/>
    </row>
    <row r="86" spans="1:13" ht="110.25" customHeight="1" x14ac:dyDescent="0.25">
      <c r="A86" s="544"/>
      <c r="B86" s="325"/>
      <c r="C86" s="326"/>
      <c r="D86" s="327"/>
      <c r="E86" s="328" t="s">
        <v>984</v>
      </c>
      <c r="F86" s="327"/>
      <c r="G86" s="329" t="s">
        <v>170</v>
      </c>
      <c r="H86" s="316"/>
      <c r="I86" s="316"/>
      <c r="J86" s="316"/>
      <c r="K86" s="316"/>
      <c r="L86" s="316"/>
      <c r="M86" s="316"/>
    </row>
    <row r="87" spans="1:13" ht="45" customHeight="1" x14ac:dyDescent="0.25">
      <c r="A87" s="319" t="s">
        <v>888</v>
      </c>
      <c r="B87" s="547" t="s">
        <v>985</v>
      </c>
      <c r="C87" s="548"/>
      <c r="D87" s="548"/>
      <c r="E87" s="548"/>
      <c r="F87" s="548"/>
      <c r="G87" s="330"/>
      <c r="H87" s="316"/>
      <c r="I87" s="316"/>
      <c r="J87" s="316"/>
      <c r="K87" s="316"/>
      <c r="L87" s="316"/>
      <c r="M87" s="316"/>
    </row>
    <row r="88" spans="1:13" ht="45" customHeight="1" x14ac:dyDescent="0.25">
      <c r="A88" s="319" t="s">
        <v>888</v>
      </c>
      <c r="B88" s="549" t="s">
        <v>986</v>
      </c>
      <c r="C88" s="550"/>
      <c r="D88" s="550"/>
      <c r="E88" s="550"/>
      <c r="F88" s="550"/>
      <c r="G88" s="324" t="s">
        <v>1329</v>
      </c>
      <c r="H88" s="316"/>
      <c r="I88" s="316"/>
      <c r="J88" s="316"/>
      <c r="K88" s="316"/>
      <c r="L88" s="316"/>
      <c r="M88" s="316"/>
    </row>
    <row r="89" spans="1:13" ht="45" customHeight="1" x14ac:dyDescent="0.25">
      <c r="A89" s="319" t="s">
        <v>888</v>
      </c>
      <c r="B89" s="549" t="s">
        <v>891</v>
      </c>
      <c r="C89" s="550"/>
      <c r="D89" s="550"/>
      <c r="E89" s="550"/>
      <c r="F89" s="550"/>
      <c r="G89" s="324" t="s">
        <v>1330</v>
      </c>
      <c r="H89" s="316"/>
      <c r="I89" s="316"/>
      <c r="J89" s="316"/>
      <c r="K89" s="316"/>
      <c r="L89" s="316"/>
      <c r="M89" s="316"/>
    </row>
    <row r="90" spans="1:13" ht="45" customHeight="1" x14ac:dyDescent="0.25">
      <c r="A90" s="319" t="s">
        <v>888</v>
      </c>
      <c r="B90" s="547" t="s">
        <v>987</v>
      </c>
      <c r="C90" s="548"/>
      <c r="D90" s="548"/>
      <c r="E90" s="548"/>
      <c r="F90" s="548"/>
      <c r="G90" s="330" t="s">
        <v>1330</v>
      </c>
      <c r="H90" s="316"/>
      <c r="I90" s="316"/>
      <c r="J90" s="316"/>
      <c r="K90" s="316"/>
      <c r="L90" s="316"/>
      <c r="M90" s="316"/>
    </row>
    <row r="91" spans="1:13" ht="45" customHeight="1" x14ac:dyDescent="0.25">
      <c r="A91" s="319" t="s">
        <v>888</v>
      </c>
      <c r="B91" s="547" t="s">
        <v>236</v>
      </c>
      <c r="C91" s="548"/>
      <c r="D91" s="548"/>
      <c r="E91" s="548"/>
      <c r="F91" s="548"/>
      <c r="G91" s="330"/>
      <c r="H91" s="316"/>
      <c r="I91" s="316"/>
      <c r="J91" s="316"/>
      <c r="K91" s="316"/>
      <c r="L91" s="316"/>
      <c r="M91" s="316"/>
    </row>
    <row r="92" spans="1:13" ht="45" customHeight="1" x14ac:dyDescent="0.25">
      <c r="A92" s="319" t="s">
        <v>888</v>
      </c>
      <c r="B92" s="549" t="s">
        <v>988</v>
      </c>
      <c r="C92" s="550"/>
      <c r="D92" s="550"/>
      <c r="E92" s="550"/>
      <c r="F92" s="550"/>
      <c r="G92" s="324" t="s">
        <v>1331</v>
      </c>
      <c r="H92" s="316"/>
      <c r="I92" s="316"/>
      <c r="J92" s="316"/>
      <c r="K92" s="316"/>
      <c r="L92" s="316"/>
      <c r="M92" s="316"/>
    </row>
    <row r="93" spans="1:13" ht="45" customHeight="1" x14ac:dyDescent="0.25">
      <c r="A93" s="319" t="s">
        <v>888</v>
      </c>
      <c r="B93" s="549" t="s">
        <v>891</v>
      </c>
      <c r="C93" s="550"/>
      <c r="D93" s="550"/>
      <c r="E93" s="550"/>
      <c r="F93" s="550"/>
      <c r="G93" s="324" t="s">
        <v>1332</v>
      </c>
      <c r="H93" s="316"/>
      <c r="I93" s="316"/>
      <c r="J93" s="316"/>
      <c r="K93" s="316"/>
      <c r="L93" s="316"/>
      <c r="M93" s="316"/>
    </row>
    <row r="94" spans="1:13" ht="45" customHeight="1" x14ac:dyDescent="0.25">
      <c r="A94" s="223" t="s">
        <v>888</v>
      </c>
      <c r="B94" s="540" t="s">
        <v>789</v>
      </c>
      <c r="C94" s="541"/>
      <c r="D94" s="541"/>
      <c r="E94" s="541"/>
      <c r="F94" s="541"/>
      <c r="G94" s="224">
        <v>10660149.59</v>
      </c>
      <c r="H94" s="316"/>
      <c r="I94" s="316"/>
      <c r="J94" s="316"/>
      <c r="K94" s="316"/>
      <c r="L94" s="316"/>
      <c r="M94" s="316"/>
    </row>
  </sheetData>
  <mergeCells count="40">
    <mergeCell ref="A3:G3"/>
    <mergeCell ref="A4:G4"/>
    <mergeCell ref="A5:G5"/>
    <mergeCell ref="A6:G6"/>
    <mergeCell ref="A7:G7"/>
    <mergeCell ref="B79:F79"/>
    <mergeCell ref="B80:F80"/>
    <mergeCell ref="B81:F81"/>
    <mergeCell ref="A46:G46"/>
    <mergeCell ref="B60:F60"/>
    <mergeCell ref="B61:F61"/>
    <mergeCell ref="B62:F62"/>
    <mergeCell ref="B63:F63"/>
    <mergeCell ref="A56:A57"/>
    <mergeCell ref="A58:A59"/>
    <mergeCell ref="B91:F91"/>
    <mergeCell ref="B92:F92"/>
    <mergeCell ref="B93:F93"/>
    <mergeCell ref="B94:F94"/>
    <mergeCell ref="A12:A14"/>
    <mergeCell ref="A15:A18"/>
    <mergeCell ref="A19:A22"/>
    <mergeCell ref="A23:A26"/>
    <mergeCell ref="A82:G82"/>
    <mergeCell ref="B87:F87"/>
    <mergeCell ref="B88:F88"/>
    <mergeCell ref="B89:F89"/>
    <mergeCell ref="B90:F90"/>
    <mergeCell ref="A85:A86"/>
    <mergeCell ref="A64:G64"/>
    <mergeCell ref="B78:F78"/>
    <mergeCell ref="A11:G11"/>
    <mergeCell ref="B42:F42"/>
    <mergeCell ref="B43:F43"/>
    <mergeCell ref="B44:F44"/>
    <mergeCell ref="B45:F45"/>
    <mergeCell ref="A27:A30"/>
    <mergeCell ref="A31:A33"/>
    <mergeCell ref="A34:A37"/>
    <mergeCell ref="A38:A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A103" workbookViewId="0">
      <selection activeCell="D117" sqref="D117"/>
    </sheetView>
  </sheetViews>
  <sheetFormatPr defaultRowHeight="15" x14ac:dyDescent="0.25"/>
  <cols>
    <col min="1" max="1" width="6.28515625" customWidth="1"/>
    <col min="2" max="2" width="44.5703125" customWidth="1"/>
    <col min="3" max="3" width="10.7109375" customWidth="1"/>
    <col min="4" max="4" width="14.42578125" customWidth="1"/>
    <col min="5" max="5" width="40.28515625" customWidth="1"/>
    <col min="6" max="6" width="21" customWidth="1"/>
    <col min="7" max="7" width="15.85546875" customWidth="1"/>
  </cols>
  <sheetData>
    <row r="1" spans="1:13" x14ac:dyDescent="0.25">
      <c r="A1" s="416"/>
      <c r="B1" s="424"/>
      <c r="C1" s="424"/>
      <c r="D1" s="416"/>
      <c r="E1" s="416"/>
      <c r="F1" s="416"/>
      <c r="G1" s="421" t="s">
        <v>237</v>
      </c>
      <c r="H1" s="385"/>
      <c r="I1" s="385"/>
      <c r="J1" s="385"/>
      <c r="K1" s="385"/>
      <c r="L1" s="385"/>
      <c r="M1" s="385"/>
    </row>
    <row r="2" spans="1:13" x14ac:dyDescent="0.25">
      <c r="A2" s="432"/>
      <c r="B2" s="424"/>
      <c r="C2" s="424"/>
      <c r="D2" s="422"/>
      <c r="E2" s="422"/>
      <c r="F2" s="422"/>
      <c r="G2" s="422"/>
      <c r="H2" s="385"/>
      <c r="I2" s="385"/>
      <c r="J2" s="385"/>
      <c r="K2" s="385"/>
      <c r="L2" s="385"/>
      <c r="M2" s="385"/>
    </row>
    <row r="3" spans="1:13" ht="15" customHeight="1" x14ac:dyDescent="0.25">
      <c r="A3" s="551" t="s">
        <v>1437</v>
      </c>
      <c r="B3" s="551"/>
      <c r="C3" s="551"/>
      <c r="D3" s="551"/>
      <c r="E3" s="551"/>
      <c r="F3" s="552"/>
      <c r="G3" s="552"/>
      <c r="H3" s="385"/>
      <c r="I3" s="385"/>
      <c r="J3" s="385"/>
      <c r="K3" s="385"/>
      <c r="L3" s="385"/>
      <c r="M3" s="385"/>
    </row>
    <row r="4" spans="1:13" ht="15" customHeight="1" x14ac:dyDescent="0.25">
      <c r="A4" s="553" t="s">
        <v>854</v>
      </c>
      <c r="B4" s="553"/>
      <c r="C4" s="553"/>
      <c r="D4" s="553"/>
      <c r="E4" s="553"/>
      <c r="F4" s="554"/>
      <c r="G4" s="554"/>
      <c r="H4" s="385"/>
      <c r="I4" s="385"/>
      <c r="J4" s="385"/>
      <c r="K4" s="385"/>
      <c r="L4" s="385"/>
      <c r="M4" s="385"/>
    </row>
    <row r="5" spans="1:13" ht="15" customHeight="1" x14ac:dyDescent="0.25">
      <c r="A5" s="553" t="s">
        <v>855</v>
      </c>
      <c r="B5" s="553"/>
      <c r="C5" s="553"/>
      <c r="D5" s="553"/>
      <c r="E5" s="553"/>
      <c r="F5" s="554"/>
      <c r="G5" s="554"/>
      <c r="H5" s="385"/>
      <c r="I5" s="385"/>
      <c r="J5" s="385"/>
      <c r="K5" s="385"/>
      <c r="L5" s="385"/>
      <c r="M5" s="385"/>
    </row>
    <row r="6" spans="1:13" ht="15" customHeight="1" x14ac:dyDescent="0.25">
      <c r="A6" s="553" t="s">
        <v>856</v>
      </c>
      <c r="B6" s="553"/>
      <c r="C6" s="553"/>
      <c r="D6" s="553"/>
      <c r="E6" s="553"/>
      <c r="F6" s="554"/>
      <c r="G6" s="554"/>
      <c r="H6" s="385"/>
      <c r="I6" s="385"/>
      <c r="J6" s="385"/>
      <c r="K6" s="385"/>
      <c r="L6" s="385"/>
      <c r="M6" s="385"/>
    </row>
    <row r="7" spans="1:13" ht="20.25" customHeight="1" x14ac:dyDescent="0.25">
      <c r="A7" s="553" t="s">
        <v>989</v>
      </c>
      <c r="B7" s="553"/>
      <c r="C7" s="553"/>
      <c r="D7" s="553"/>
      <c r="E7" s="553"/>
      <c r="F7" s="554"/>
      <c r="G7" s="554"/>
      <c r="H7" s="385"/>
      <c r="I7" s="385"/>
      <c r="J7" s="385"/>
      <c r="K7" s="385"/>
      <c r="L7" s="385"/>
      <c r="M7" s="385"/>
    </row>
    <row r="8" spans="1:13" x14ac:dyDescent="0.25">
      <c r="A8" s="417"/>
      <c r="B8" s="417"/>
      <c r="C8" s="418"/>
      <c r="D8" s="418"/>
      <c r="E8" s="419"/>
      <c r="F8" s="416"/>
      <c r="G8" s="416"/>
      <c r="H8" s="385"/>
      <c r="I8" s="385"/>
      <c r="J8" s="385"/>
      <c r="K8" s="385"/>
      <c r="L8" s="385"/>
      <c r="M8" s="385"/>
    </row>
    <row r="9" spans="1:13" ht="48" customHeight="1" x14ac:dyDescent="0.25">
      <c r="A9" s="420" t="s">
        <v>26</v>
      </c>
      <c r="B9" s="423" t="s">
        <v>180</v>
      </c>
      <c r="C9" s="423" t="s">
        <v>5</v>
      </c>
      <c r="D9" s="423" t="s">
        <v>6</v>
      </c>
      <c r="E9" s="423" t="s">
        <v>7</v>
      </c>
      <c r="F9" s="427" t="s">
        <v>857</v>
      </c>
      <c r="G9" s="427" t="s">
        <v>858</v>
      </c>
      <c r="H9" s="385"/>
      <c r="I9" s="385"/>
      <c r="J9" s="385"/>
      <c r="K9" s="385"/>
      <c r="L9" s="385"/>
      <c r="M9" s="385"/>
    </row>
    <row r="10" spans="1:13" ht="15" customHeight="1" x14ac:dyDescent="0.25">
      <c r="A10" s="433">
        <v>1</v>
      </c>
      <c r="B10" s="434">
        <v>2</v>
      </c>
      <c r="C10" s="434">
        <v>3</v>
      </c>
      <c r="D10" s="434">
        <v>4</v>
      </c>
      <c r="E10" s="434">
        <v>5</v>
      </c>
      <c r="F10" s="433">
        <v>6</v>
      </c>
      <c r="G10" s="433">
        <v>7</v>
      </c>
      <c r="H10" s="385"/>
      <c r="I10" s="385"/>
      <c r="J10" s="385"/>
      <c r="K10" s="385"/>
      <c r="L10" s="385"/>
      <c r="M10" s="385"/>
    </row>
    <row r="11" spans="1:13" ht="24" customHeight="1" x14ac:dyDescent="0.25">
      <c r="A11" s="545" t="s">
        <v>859</v>
      </c>
      <c r="B11" s="546"/>
      <c r="C11" s="546"/>
      <c r="D11" s="546"/>
      <c r="E11" s="546"/>
      <c r="F11" s="546"/>
      <c r="G11" s="546"/>
      <c r="H11" s="385"/>
      <c r="I11" s="385"/>
      <c r="J11" s="385"/>
      <c r="K11" s="385"/>
      <c r="L11" s="385"/>
      <c r="M11" s="385"/>
    </row>
    <row r="12" spans="1:13" ht="67.5" customHeight="1" x14ac:dyDescent="0.25">
      <c r="A12" s="542">
        <v>1</v>
      </c>
      <c r="B12" s="436" t="s">
        <v>1138</v>
      </c>
      <c r="C12" s="437" t="s">
        <v>9</v>
      </c>
      <c r="D12" s="438">
        <v>1.8</v>
      </c>
      <c r="E12" s="439" t="s">
        <v>1139</v>
      </c>
      <c r="F12" s="438" t="s">
        <v>1399</v>
      </c>
      <c r="G12" s="440">
        <v>178.42</v>
      </c>
      <c r="H12" s="385"/>
      <c r="I12" s="385"/>
      <c r="J12" s="385"/>
      <c r="K12" s="385"/>
      <c r="L12" s="385"/>
      <c r="M12" s="385"/>
    </row>
    <row r="13" spans="1:13" ht="45" customHeight="1" x14ac:dyDescent="0.25">
      <c r="A13" s="543"/>
      <c r="B13" s="441"/>
      <c r="C13" s="442"/>
      <c r="D13" s="443"/>
      <c r="E13" s="444" t="s">
        <v>1140</v>
      </c>
      <c r="F13" s="443"/>
      <c r="G13" s="445" t="s">
        <v>170</v>
      </c>
      <c r="H13" s="385"/>
      <c r="I13" s="385"/>
      <c r="J13" s="385"/>
      <c r="K13" s="385"/>
      <c r="L13" s="385"/>
      <c r="M13" s="385"/>
    </row>
    <row r="14" spans="1:13" ht="68.25" customHeight="1" x14ac:dyDescent="0.25">
      <c r="A14" s="543"/>
      <c r="B14" s="441"/>
      <c r="C14" s="442"/>
      <c r="D14" s="443"/>
      <c r="E14" s="444" t="s">
        <v>880</v>
      </c>
      <c r="F14" s="443"/>
      <c r="G14" s="445" t="s">
        <v>170</v>
      </c>
      <c r="H14" s="385"/>
      <c r="I14" s="385"/>
      <c r="J14" s="385"/>
      <c r="K14" s="385"/>
      <c r="L14" s="385"/>
      <c r="M14" s="385"/>
    </row>
    <row r="15" spans="1:13" ht="62.25" customHeight="1" x14ac:dyDescent="0.25">
      <c r="A15" s="544"/>
      <c r="B15" s="441"/>
      <c r="C15" s="442"/>
      <c r="D15" s="443"/>
      <c r="E15" s="444" t="s">
        <v>1141</v>
      </c>
      <c r="F15" s="443"/>
      <c r="G15" s="445" t="s">
        <v>170</v>
      </c>
      <c r="H15" s="385"/>
      <c r="I15" s="385"/>
      <c r="J15" s="385"/>
      <c r="K15" s="385"/>
      <c r="L15" s="385"/>
      <c r="M15" s="385"/>
    </row>
    <row r="16" spans="1:13" ht="45" customHeight="1" x14ac:dyDescent="0.25">
      <c r="A16" s="542">
        <v>2</v>
      </c>
      <c r="B16" s="436" t="s">
        <v>1142</v>
      </c>
      <c r="C16" s="437" t="s">
        <v>9</v>
      </c>
      <c r="D16" s="438">
        <v>1.8</v>
      </c>
      <c r="E16" s="439" t="s">
        <v>1143</v>
      </c>
      <c r="F16" s="438" t="s">
        <v>1400</v>
      </c>
      <c r="G16" s="440">
        <v>25.67</v>
      </c>
      <c r="H16" s="385"/>
      <c r="I16" s="385"/>
      <c r="J16" s="385"/>
      <c r="K16" s="385"/>
      <c r="L16" s="385"/>
      <c r="M16" s="385"/>
    </row>
    <row r="17" spans="1:13" ht="60.75" customHeight="1" x14ac:dyDescent="0.25">
      <c r="A17" s="543"/>
      <c r="B17" s="441"/>
      <c r="C17" s="442"/>
      <c r="D17" s="443"/>
      <c r="E17" s="444" t="s">
        <v>1144</v>
      </c>
      <c r="F17" s="443"/>
      <c r="G17" s="445" t="s">
        <v>170</v>
      </c>
      <c r="H17" s="385"/>
      <c r="I17" s="385"/>
      <c r="J17" s="385"/>
      <c r="K17" s="385"/>
      <c r="L17" s="385"/>
      <c r="M17" s="385"/>
    </row>
    <row r="18" spans="1:13" ht="66.75" customHeight="1" x14ac:dyDescent="0.25">
      <c r="A18" s="544"/>
      <c r="B18" s="441"/>
      <c r="C18" s="442"/>
      <c r="D18" s="443"/>
      <c r="E18" s="444" t="s">
        <v>1145</v>
      </c>
      <c r="F18" s="443"/>
      <c r="G18" s="445" t="s">
        <v>170</v>
      </c>
      <c r="H18" s="385"/>
      <c r="I18" s="385"/>
      <c r="J18" s="385"/>
      <c r="K18" s="385"/>
      <c r="L18" s="385"/>
      <c r="M18" s="385"/>
    </row>
    <row r="19" spans="1:13" ht="93.75" customHeight="1" x14ac:dyDescent="0.25">
      <c r="A19" s="542">
        <v>3</v>
      </c>
      <c r="B19" s="436" t="s">
        <v>1146</v>
      </c>
      <c r="C19" s="437" t="s">
        <v>9</v>
      </c>
      <c r="D19" s="438">
        <v>20</v>
      </c>
      <c r="E19" s="439" t="s">
        <v>1147</v>
      </c>
      <c r="F19" s="438" t="s">
        <v>1401</v>
      </c>
      <c r="G19" s="440" t="s">
        <v>1402</v>
      </c>
      <c r="H19" s="385"/>
      <c r="I19" s="385"/>
      <c r="J19" s="385"/>
      <c r="K19" s="385"/>
      <c r="L19" s="385"/>
      <c r="M19" s="385"/>
    </row>
    <row r="20" spans="1:13" ht="45" customHeight="1" x14ac:dyDescent="0.25">
      <c r="A20" s="543"/>
      <c r="B20" s="441"/>
      <c r="C20" s="442"/>
      <c r="D20" s="443"/>
      <c r="E20" s="444" t="s">
        <v>1148</v>
      </c>
      <c r="F20" s="443"/>
      <c r="G20" s="445" t="s">
        <v>170</v>
      </c>
      <c r="H20" s="385"/>
      <c r="I20" s="385"/>
      <c r="J20" s="385"/>
      <c r="K20" s="385"/>
      <c r="L20" s="385"/>
      <c r="M20" s="385"/>
    </row>
    <row r="21" spans="1:13" ht="57" customHeight="1" x14ac:dyDescent="0.25">
      <c r="A21" s="543"/>
      <c r="B21" s="441"/>
      <c r="C21" s="442"/>
      <c r="D21" s="443"/>
      <c r="E21" s="444" t="s">
        <v>880</v>
      </c>
      <c r="F21" s="443"/>
      <c r="G21" s="445" t="s">
        <v>170</v>
      </c>
      <c r="H21" s="385"/>
      <c r="I21" s="385"/>
      <c r="J21" s="385"/>
      <c r="K21" s="385"/>
      <c r="L21" s="385"/>
      <c r="M21" s="385"/>
    </row>
    <row r="22" spans="1:13" ht="65.25" customHeight="1" x14ac:dyDescent="0.25">
      <c r="A22" s="544"/>
      <c r="B22" s="441"/>
      <c r="C22" s="442"/>
      <c r="D22" s="443"/>
      <c r="E22" s="444" t="s">
        <v>1141</v>
      </c>
      <c r="F22" s="443"/>
      <c r="G22" s="445" t="s">
        <v>170</v>
      </c>
      <c r="H22" s="385"/>
      <c r="I22" s="385"/>
      <c r="J22" s="385"/>
      <c r="K22" s="385"/>
      <c r="L22" s="385"/>
      <c r="M22" s="385"/>
    </row>
    <row r="23" spans="1:13" ht="71.25" customHeight="1" x14ac:dyDescent="0.25">
      <c r="A23" s="542">
        <v>4</v>
      </c>
      <c r="B23" s="436" t="s">
        <v>1149</v>
      </c>
      <c r="C23" s="437" t="s">
        <v>214</v>
      </c>
      <c r="D23" s="438">
        <v>5</v>
      </c>
      <c r="E23" s="439" t="s">
        <v>1150</v>
      </c>
      <c r="F23" s="438" t="s">
        <v>1403</v>
      </c>
      <c r="G23" s="440">
        <v>139.56</v>
      </c>
      <c r="H23" s="385"/>
      <c r="I23" s="385"/>
      <c r="J23" s="385"/>
      <c r="K23" s="385"/>
      <c r="L23" s="385"/>
      <c r="M23" s="385"/>
    </row>
    <row r="24" spans="1:13" ht="62.25" customHeight="1" x14ac:dyDescent="0.25">
      <c r="A24" s="543"/>
      <c r="B24" s="441"/>
      <c r="C24" s="442"/>
      <c r="D24" s="443"/>
      <c r="E24" s="444" t="s">
        <v>880</v>
      </c>
      <c r="F24" s="443"/>
      <c r="G24" s="445" t="s">
        <v>170</v>
      </c>
      <c r="H24" s="385"/>
      <c r="I24" s="385"/>
      <c r="J24" s="385"/>
      <c r="K24" s="385"/>
      <c r="L24" s="385"/>
      <c r="M24" s="385"/>
    </row>
    <row r="25" spans="1:13" ht="60.75" customHeight="1" x14ac:dyDescent="0.25">
      <c r="A25" s="543"/>
      <c r="B25" s="441"/>
      <c r="C25" s="442"/>
      <c r="D25" s="443"/>
      <c r="E25" s="444" t="s">
        <v>1151</v>
      </c>
      <c r="F25" s="443"/>
      <c r="G25" s="445" t="s">
        <v>170</v>
      </c>
      <c r="H25" s="385"/>
      <c r="I25" s="385"/>
      <c r="J25" s="385"/>
      <c r="K25" s="385"/>
      <c r="L25" s="385"/>
      <c r="M25" s="385"/>
    </row>
    <row r="26" spans="1:13" ht="45" customHeight="1" x14ac:dyDescent="0.25">
      <c r="A26" s="543"/>
      <c r="B26" s="441"/>
      <c r="C26" s="442"/>
      <c r="D26" s="443"/>
      <c r="E26" s="444" t="s">
        <v>1152</v>
      </c>
      <c r="F26" s="443"/>
      <c r="G26" s="445" t="s">
        <v>170</v>
      </c>
      <c r="H26" s="385"/>
      <c r="I26" s="385"/>
      <c r="J26" s="385"/>
      <c r="K26" s="385"/>
      <c r="L26" s="385"/>
      <c r="M26" s="385"/>
    </row>
    <row r="27" spans="1:13" ht="45" customHeight="1" x14ac:dyDescent="0.25">
      <c r="A27" s="544"/>
      <c r="B27" s="441"/>
      <c r="C27" s="442"/>
      <c r="D27" s="443"/>
      <c r="E27" s="444" t="s">
        <v>1153</v>
      </c>
      <c r="F27" s="443"/>
      <c r="G27" s="445" t="s">
        <v>170</v>
      </c>
      <c r="H27" s="385"/>
      <c r="I27" s="385"/>
      <c r="J27" s="385"/>
      <c r="K27" s="385"/>
      <c r="L27" s="385"/>
      <c r="M27" s="385"/>
    </row>
    <row r="28" spans="1:13" ht="68.25" customHeight="1" x14ac:dyDescent="0.25">
      <c r="A28" s="542">
        <v>5</v>
      </c>
      <c r="B28" s="436" t="s">
        <v>1154</v>
      </c>
      <c r="C28" s="437" t="s">
        <v>217</v>
      </c>
      <c r="D28" s="438">
        <v>25</v>
      </c>
      <c r="E28" s="439" t="s">
        <v>1155</v>
      </c>
      <c r="F28" s="438" t="s">
        <v>1404</v>
      </c>
      <c r="G28" s="440">
        <v>260.82</v>
      </c>
      <c r="H28" s="385"/>
      <c r="I28" s="385"/>
      <c r="J28" s="385"/>
      <c r="K28" s="385"/>
      <c r="L28" s="385"/>
      <c r="M28" s="385"/>
    </row>
    <row r="29" spans="1:13" ht="60" customHeight="1" x14ac:dyDescent="0.25">
      <c r="A29" s="543"/>
      <c r="B29" s="441"/>
      <c r="C29" s="442"/>
      <c r="D29" s="443"/>
      <c r="E29" s="444" t="s">
        <v>873</v>
      </c>
      <c r="F29" s="443"/>
      <c r="G29" s="445" t="s">
        <v>170</v>
      </c>
      <c r="H29" s="385"/>
      <c r="I29" s="385"/>
      <c r="J29" s="385"/>
      <c r="K29" s="385"/>
      <c r="L29" s="385"/>
      <c r="M29" s="385"/>
    </row>
    <row r="30" spans="1:13" ht="66" customHeight="1" x14ac:dyDescent="0.25">
      <c r="A30" s="543"/>
      <c r="B30" s="441"/>
      <c r="C30" s="442"/>
      <c r="D30" s="443"/>
      <c r="E30" s="444" t="s">
        <v>1156</v>
      </c>
      <c r="F30" s="443"/>
      <c r="G30" s="445" t="s">
        <v>170</v>
      </c>
      <c r="H30" s="385"/>
      <c r="I30" s="385"/>
      <c r="J30" s="385"/>
      <c r="K30" s="385"/>
      <c r="L30" s="385"/>
      <c r="M30" s="385"/>
    </row>
    <row r="31" spans="1:13" ht="45" customHeight="1" x14ac:dyDescent="0.25">
      <c r="A31" s="544"/>
      <c r="B31" s="441"/>
      <c r="C31" s="442"/>
      <c r="D31" s="443"/>
      <c r="E31" s="444" t="s">
        <v>1157</v>
      </c>
      <c r="F31" s="443"/>
      <c r="G31" s="445" t="s">
        <v>170</v>
      </c>
      <c r="H31" s="385"/>
      <c r="I31" s="385"/>
      <c r="J31" s="385"/>
      <c r="K31" s="385"/>
      <c r="L31" s="385"/>
      <c r="M31" s="385"/>
    </row>
    <row r="32" spans="1:13" ht="79.5" customHeight="1" x14ac:dyDescent="0.25">
      <c r="A32" s="542">
        <v>6</v>
      </c>
      <c r="B32" s="436" t="s">
        <v>1158</v>
      </c>
      <c r="C32" s="437" t="s">
        <v>217</v>
      </c>
      <c r="D32" s="438">
        <v>5</v>
      </c>
      <c r="E32" s="439" t="s">
        <v>1155</v>
      </c>
      <c r="F32" s="438" t="s">
        <v>1405</v>
      </c>
      <c r="G32" s="440">
        <v>57.96</v>
      </c>
      <c r="H32" s="385"/>
      <c r="I32" s="385"/>
      <c r="J32" s="385"/>
      <c r="K32" s="385"/>
      <c r="L32" s="385"/>
      <c r="M32" s="385"/>
    </row>
    <row r="33" spans="1:13" ht="69" customHeight="1" x14ac:dyDescent="0.25">
      <c r="A33" s="543"/>
      <c r="B33" s="441"/>
      <c r="C33" s="442"/>
      <c r="D33" s="443"/>
      <c r="E33" s="444" t="s">
        <v>862</v>
      </c>
      <c r="F33" s="443"/>
      <c r="G33" s="445" t="s">
        <v>170</v>
      </c>
      <c r="H33" s="385"/>
      <c r="I33" s="385"/>
      <c r="J33" s="385"/>
      <c r="K33" s="385"/>
      <c r="L33" s="385"/>
      <c r="M33" s="385"/>
    </row>
    <row r="34" spans="1:13" ht="71.25" customHeight="1" x14ac:dyDescent="0.25">
      <c r="A34" s="544"/>
      <c r="B34" s="441"/>
      <c r="C34" s="442"/>
      <c r="D34" s="443"/>
      <c r="E34" s="444" t="s">
        <v>1159</v>
      </c>
      <c r="F34" s="443"/>
      <c r="G34" s="445" t="s">
        <v>170</v>
      </c>
      <c r="H34" s="385"/>
      <c r="I34" s="385"/>
      <c r="J34" s="385"/>
      <c r="K34" s="385"/>
      <c r="L34" s="385"/>
      <c r="M34" s="385"/>
    </row>
    <row r="35" spans="1:13" ht="65.25" customHeight="1" x14ac:dyDescent="0.25">
      <c r="A35" s="542">
        <v>7</v>
      </c>
      <c r="B35" s="436" t="s">
        <v>1160</v>
      </c>
      <c r="C35" s="437" t="s">
        <v>217</v>
      </c>
      <c r="D35" s="438">
        <v>9</v>
      </c>
      <c r="E35" s="439" t="s">
        <v>1161</v>
      </c>
      <c r="F35" s="438" t="s">
        <v>1406</v>
      </c>
      <c r="G35" s="440">
        <v>570.02</v>
      </c>
      <c r="H35" s="385"/>
      <c r="I35" s="385"/>
      <c r="J35" s="385"/>
      <c r="K35" s="385"/>
      <c r="L35" s="385"/>
      <c r="M35" s="385"/>
    </row>
    <row r="36" spans="1:13" ht="63" customHeight="1" x14ac:dyDescent="0.25">
      <c r="A36" s="543"/>
      <c r="B36" s="441"/>
      <c r="C36" s="442"/>
      <c r="D36" s="443"/>
      <c r="E36" s="444" t="s">
        <v>873</v>
      </c>
      <c r="F36" s="443"/>
      <c r="G36" s="445" t="s">
        <v>170</v>
      </c>
      <c r="H36" s="385"/>
      <c r="I36" s="385"/>
      <c r="J36" s="385"/>
      <c r="K36" s="385"/>
      <c r="L36" s="385"/>
      <c r="M36" s="385"/>
    </row>
    <row r="37" spans="1:13" ht="66.75" customHeight="1" x14ac:dyDescent="0.25">
      <c r="A37" s="544"/>
      <c r="B37" s="441"/>
      <c r="C37" s="442"/>
      <c r="D37" s="443"/>
      <c r="E37" s="444" t="s">
        <v>1162</v>
      </c>
      <c r="F37" s="443"/>
      <c r="G37" s="445" t="s">
        <v>170</v>
      </c>
      <c r="H37" s="385"/>
      <c r="I37" s="385"/>
      <c r="J37" s="385"/>
      <c r="K37" s="385"/>
      <c r="L37" s="385"/>
      <c r="M37" s="385"/>
    </row>
    <row r="38" spans="1:13" ht="66" customHeight="1" x14ac:dyDescent="0.25">
      <c r="A38" s="542">
        <v>8</v>
      </c>
      <c r="B38" s="436" t="s">
        <v>1163</v>
      </c>
      <c r="C38" s="437" t="s">
        <v>217</v>
      </c>
      <c r="D38" s="438">
        <v>3</v>
      </c>
      <c r="E38" s="439" t="s">
        <v>1161</v>
      </c>
      <c r="F38" s="438" t="s">
        <v>1407</v>
      </c>
      <c r="G38" s="440">
        <v>171.01</v>
      </c>
      <c r="H38" s="385"/>
      <c r="I38" s="385"/>
      <c r="J38" s="385"/>
      <c r="K38" s="385"/>
      <c r="L38" s="385"/>
      <c r="M38" s="385"/>
    </row>
    <row r="39" spans="1:13" ht="59.25" customHeight="1" x14ac:dyDescent="0.25">
      <c r="A39" s="543"/>
      <c r="B39" s="441"/>
      <c r="C39" s="442"/>
      <c r="D39" s="443"/>
      <c r="E39" s="444" t="s">
        <v>862</v>
      </c>
      <c r="F39" s="443"/>
      <c r="G39" s="445" t="s">
        <v>170</v>
      </c>
      <c r="H39" s="385"/>
      <c r="I39" s="385"/>
      <c r="J39" s="385"/>
      <c r="K39" s="385"/>
      <c r="L39" s="385"/>
      <c r="M39" s="385"/>
    </row>
    <row r="40" spans="1:13" ht="63" customHeight="1" x14ac:dyDescent="0.25">
      <c r="A40" s="543"/>
      <c r="B40" s="441"/>
      <c r="C40" s="442"/>
      <c r="D40" s="443"/>
      <c r="E40" s="444" t="s">
        <v>1164</v>
      </c>
      <c r="F40" s="443"/>
      <c r="G40" s="445" t="s">
        <v>170</v>
      </c>
      <c r="H40" s="385"/>
      <c r="I40" s="385"/>
      <c r="J40" s="385"/>
      <c r="K40" s="385"/>
      <c r="L40" s="385"/>
      <c r="M40" s="385"/>
    </row>
    <row r="41" spans="1:13" ht="45" customHeight="1" x14ac:dyDescent="0.25">
      <c r="A41" s="544"/>
      <c r="B41" s="441"/>
      <c r="C41" s="442"/>
      <c r="D41" s="443"/>
      <c r="E41" s="444" t="s">
        <v>1165</v>
      </c>
      <c r="F41" s="443"/>
      <c r="G41" s="445" t="s">
        <v>170</v>
      </c>
      <c r="H41" s="385"/>
      <c r="I41" s="385"/>
      <c r="J41" s="385"/>
      <c r="K41" s="385"/>
      <c r="L41" s="385"/>
      <c r="M41" s="385"/>
    </row>
    <row r="42" spans="1:13" ht="64.5" customHeight="1" x14ac:dyDescent="0.25">
      <c r="A42" s="542">
        <v>9</v>
      </c>
      <c r="B42" s="436" t="s">
        <v>1166</v>
      </c>
      <c r="C42" s="437" t="s">
        <v>217</v>
      </c>
      <c r="D42" s="438">
        <v>3</v>
      </c>
      <c r="E42" s="439" t="s">
        <v>1161</v>
      </c>
      <c r="F42" s="438" t="s">
        <v>1407</v>
      </c>
      <c r="G42" s="440">
        <v>171.01</v>
      </c>
      <c r="H42" s="385"/>
      <c r="I42" s="385"/>
      <c r="J42" s="385"/>
      <c r="K42" s="385"/>
      <c r="L42" s="385"/>
      <c r="M42" s="385"/>
    </row>
    <row r="43" spans="1:13" ht="66" customHeight="1" x14ac:dyDescent="0.25">
      <c r="A43" s="543"/>
      <c r="B43" s="441"/>
      <c r="C43" s="442"/>
      <c r="D43" s="443"/>
      <c r="E43" s="444" t="s">
        <v>862</v>
      </c>
      <c r="F43" s="443"/>
      <c r="G43" s="445" t="s">
        <v>170</v>
      </c>
      <c r="H43" s="385"/>
      <c r="I43" s="385"/>
      <c r="J43" s="385"/>
      <c r="K43" s="385"/>
      <c r="L43" s="385"/>
      <c r="M43" s="385"/>
    </row>
    <row r="44" spans="1:13" ht="65.25" customHeight="1" x14ac:dyDescent="0.25">
      <c r="A44" s="543"/>
      <c r="B44" s="441"/>
      <c r="C44" s="442"/>
      <c r="D44" s="443"/>
      <c r="E44" s="444" t="s">
        <v>1164</v>
      </c>
      <c r="F44" s="443"/>
      <c r="G44" s="445" t="s">
        <v>170</v>
      </c>
      <c r="H44" s="385"/>
      <c r="I44" s="385"/>
      <c r="J44" s="385"/>
      <c r="K44" s="385"/>
      <c r="L44" s="385"/>
      <c r="M44" s="385"/>
    </row>
    <row r="45" spans="1:13" ht="45" customHeight="1" x14ac:dyDescent="0.25">
      <c r="A45" s="544"/>
      <c r="B45" s="441"/>
      <c r="C45" s="442"/>
      <c r="D45" s="443"/>
      <c r="E45" s="444" t="s">
        <v>1165</v>
      </c>
      <c r="F45" s="443"/>
      <c r="G45" s="445" t="s">
        <v>170</v>
      </c>
      <c r="H45" s="385"/>
      <c r="I45" s="385"/>
      <c r="J45" s="385"/>
      <c r="K45" s="385"/>
      <c r="L45" s="385"/>
      <c r="M45" s="385"/>
    </row>
    <row r="46" spans="1:13" ht="88.5" customHeight="1" x14ac:dyDescent="0.25">
      <c r="A46" s="542">
        <v>10</v>
      </c>
      <c r="B46" s="436" t="s">
        <v>1167</v>
      </c>
      <c r="C46" s="437" t="s">
        <v>217</v>
      </c>
      <c r="D46" s="438">
        <v>2</v>
      </c>
      <c r="E46" s="439" t="s">
        <v>1168</v>
      </c>
      <c r="F46" s="438" t="s">
        <v>1340</v>
      </c>
      <c r="G46" s="440">
        <v>15.46</v>
      </c>
      <c r="H46" s="385"/>
      <c r="I46" s="385"/>
      <c r="J46" s="385"/>
      <c r="K46" s="385"/>
      <c r="L46" s="385"/>
      <c r="M46" s="385"/>
    </row>
    <row r="47" spans="1:13" ht="60" customHeight="1" x14ac:dyDescent="0.25">
      <c r="A47" s="543"/>
      <c r="B47" s="441"/>
      <c r="C47" s="442"/>
      <c r="D47" s="443"/>
      <c r="E47" s="444" t="s">
        <v>862</v>
      </c>
      <c r="F47" s="443"/>
      <c r="G47" s="445" t="s">
        <v>170</v>
      </c>
      <c r="H47" s="385"/>
      <c r="I47" s="385"/>
      <c r="J47" s="385"/>
      <c r="K47" s="385"/>
      <c r="L47" s="385"/>
      <c r="M47" s="385"/>
    </row>
    <row r="48" spans="1:13" ht="65.25" customHeight="1" x14ac:dyDescent="0.25">
      <c r="A48" s="544"/>
      <c r="B48" s="441"/>
      <c r="C48" s="442"/>
      <c r="D48" s="443"/>
      <c r="E48" s="444" t="s">
        <v>1159</v>
      </c>
      <c r="F48" s="443"/>
      <c r="G48" s="445" t="s">
        <v>170</v>
      </c>
      <c r="H48" s="385"/>
      <c r="I48" s="385"/>
      <c r="J48" s="385"/>
      <c r="K48" s="385"/>
      <c r="L48" s="385"/>
      <c r="M48" s="385"/>
    </row>
    <row r="49" spans="1:13" ht="71.25" customHeight="1" x14ac:dyDescent="0.25">
      <c r="A49" s="542">
        <v>11</v>
      </c>
      <c r="B49" s="436" t="s">
        <v>1169</v>
      </c>
      <c r="C49" s="437" t="s">
        <v>1170</v>
      </c>
      <c r="D49" s="438">
        <v>20</v>
      </c>
      <c r="E49" s="439" t="s">
        <v>1171</v>
      </c>
      <c r="F49" s="438" t="s">
        <v>1341</v>
      </c>
      <c r="G49" s="440" t="s">
        <v>1342</v>
      </c>
      <c r="H49" s="385"/>
      <c r="I49" s="385"/>
      <c r="J49" s="385"/>
      <c r="K49" s="385"/>
      <c r="L49" s="385"/>
      <c r="M49" s="385"/>
    </row>
    <row r="50" spans="1:13" ht="66" customHeight="1" x14ac:dyDescent="0.25">
      <c r="A50" s="543"/>
      <c r="B50" s="441"/>
      <c r="C50" s="442"/>
      <c r="D50" s="443"/>
      <c r="E50" s="444" t="s">
        <v>862</v>
      </c>
      <c r="F50" s="443"/>
      <c r="G50" s="445" t="s">
        <v>170</v>
      </c>
      <c r="H50" s="385"/>
      <c r="I50" s="385"/>
      <c r="J50" s="385"/>
      <c r="K50" s="385"/>
      <c r="L50" s="385"/>
      <c r="M50" s="385"/>
    </row>
    <row r="51" spans="1:13" ht="66" customHeight="1" x14ac:dyDescent="0.25">
      <c r="A51" s="544"/>
      <c r="B51" s="441"/>
      <c r="C51" s="442"/>
      <c r="D51" s="443"/>
      <c r="E51" s="444" t="s">
        <v>1159</v>
      </c>
      <c r="F51" s="443"/>
      <c r="G51" s="445" t="s">
        <v>170</v>
      </c>
      <c r="H51" s="385"/>
      <c r="I51" s="385"/>
      <c r="J51" s="385"/>
      <c r="K51" s="385"/>
      <c r="L51" s="385"/>
      <c r="M51" s="385"/>
    </row>
    <row r="52" spans="1:13" ht="45" customHeight="1" x14ac:dyDescent="0.25">
      <c r="A52" s="542">
        <v>12</v>
      </c>
      <c r="B52" s="436" t="s">
        <v>1172</v>
      </c>
      <c r="C52" s="437" t="s">
        <v>1173</v>
      </c>
      <c r="D52" s="438">
        <v>0.5</v>
      </c>
      <c r="E52" s="439" t="s">
        <v>1174</v>
      </c>
      <c r="F52" s="438" t="s">
        <v>1175</v>
      </c>
      <c r="G52" s="440">
        <v>449.4</v>
      </c>
      <c r="H52" s="385"/>
      <c r="I52" s="385"/>
      <c r="J52" s="385"/>
      <c r="K52" s="385"/>
      <c r="L52" s="385"/>
      <c r="M52" s="385"/>
    </row>
    <row r="53" spans="1:13" ht="60" customHeight="1" x14ac:dyDescent="0.25">
      <c r="A53" s="543"/>
      <c r="B53" s="441"/>
      <c r="C53" s="442"/>
      <c r="D53" s="443"/>
      <c r="E53" s="444" t="s">
        <v>862</v>
      </c>
      <c r="F53" s="443"/>
      <c r="G53" s="445" t="s">
        <v>170</v>
      </c>
      <c r="H53" s="385"/>
      <c r="I53" s="385"/>
      <c r="J53" s="385"/>
      <c r="K53" s="385"/>
      <c r="L53" s="385"/>
      <c r="M53" s="385"/>
    </row>
    <row r="54" spans="1:13" ht="63" customHeight="1" x14ac:dyDescent="0.25">
      <c r="A54" s="544"/>
      <c r="B54" s="441"/>
      <c r="C54" s="442"/>
      <c r="D54" s="443"/>
      <c r="E54" s="444" t="s">
        <v>1159</v>
      </c>
      <c r="F54" s="443"/>
      <c r="G54" s="445" t="s">
        <v>170</v>
      </c>
      <c r="H54" s="385"/>
      <c r="I54" s="385"/>
      <c r="J54" s="385"/>
      <c r="K54" s="385"/>
      <c r="L54" s="385"/>
      <c r="M54" s="385"/>
    </row>
    <row r="55" spans="1:13" ht="45" customHeight="1" x14ac:dyDescent="0.25">
      <c r="A55" s="542">
        <v>13</v>
      </c>
      <c r="B55" s="436" t="s">
        <v>1176</v>
      </c>
      <c r="C55" s="437" t="s">
        <v>217</v>
      </c>
      <c r="D55" s="438">
        <v>2</v>
      </c>
      <c r="E55" s="439" t="s">
        <v>1177</v>
      </c>
      <c r="F55" s="438" t="s">
        <v>1343</v>
      </c>
      <c r="G55" s="440">
        <v>20.5</v>
      </c>
      <c r="H55" s="385"/>
      <c r="I55" s="385"/>
      <c r="J55" s="385"/>
      <c r="K55" s="385"/>
      <c r="L55" s="385"/>
      <c r="M55" s="385"/>
    </row>
    <row r="56" spans="1:13" ht="60.75" customHeight="1" x14ac:dyDescent="0.25">
      <c r="A56" s="543"/>
      <c r="B56" s="441"/>
      <c r="C56" s="442"/>
      <c r="D56" s="443"/>
      <c r="E56" s="444" t="s">
        <v>873</v>
      </c>
      <c r="F56" s="443"/>
      <c r="G56" s="445" t="s">
        <v>170</v>
      </c>
      <c r="H56" s="385"/>
      <c r="I56" s="385"/>
      <c r="J56" s="385"/>
      <c r="K56" s="385"/>
      <c r="L56" s="385"/>
      <c r="M56" s="385"/>
    </row>
    <row r="57" spans="1:13" ht="60" customHeight="1" x14ac:dyDescent="0.25">
      <c r="A57" s="544"/>
      <c r="B57" s="441"/>
      <c r="C57" s="442"/>
      <c r="D57" s="443"/>
      <c r="E57" s="444" t="s">
        <v>1162</v>
      </c>
      <c r="F57" s="443"/>
      <c r="G57" s="445" t="s">
        <v>170</v>
      </c>
      <c r="H57" s="385"/>
      <c r="I57" s="385"/>
      <c r="J57" s="385"/>
      <c r="K57" s="385"/>
      <c r="L57" s="385"/>
      <c r="M57" s="385"/>
    </row>
    <row r="58" spans="1:13" ht="45" customHeight="1" x14ac:dyDescent="0.25">
      <c r="A58" s="435" t="s">
        <v>888</v>
      </c>
      <c r="B58" s="547" t="s">
        <v>889</v>
      </c>
      <c r="C58" s="548"/>
      <c r="D58" s="548"/>
      <c r="E58" s="548"/>
      <c r="F58" s="548"/>
      <c r="G58" s="446"/>
      <c r="H58" s="385"/>
      <c r="I58" s="385"/>
      <c r="J58" s="385"/>
      <c r="K58" s="385"/>
      <c r="L58" s="385"/>
      <c r="M58" s="385"/>
    </row>
    <row r="59" spans="1:13" ht="45" customHeight="1" x14ac:dyDescent="0.25">
      <c r="A59" s="435" t="s">
        <v>888</v>
      </c>
      <c r="B59" s="549" t="s">
        <v>1220</v>
      </c>
      <c r="C59" s="550"/>
      <c r="D59" s="550"/>
      <c r="E59" s="550"/>
      <c r="F59" s="550"/>
      <c r="G59" s="440" t="s">
        <v>1408</v>
      </c>
      <c r="H59" s="385"/>
      <c r="I59" s="385"/>
      <c r="J59" s="385"/>
      <c r="K59" s="385"/>
      <c r="L59" s="385"/>
      <c r="M59" s="385"/>
    </row>
    <row r="60" spans="1:13" ht="45" customHeight="1" x14ac:dyDescent="0.25">
      <c r="A60" s="435" t="s">
        <v>888</v>
      </c>
      <c r="B60" s="549" t="s">
        <v>1012</v>
      </c>
      <c r="C60" s="550"/>
      <c r="D60" s="550"/>
      <c r="E60" s="550"/>
      <c r="F60" s="550"/>
      <c r="G60" s="440" t="s">
        <v>1409</v>
      </c>
      <c r="H60" s="385"/>
      <c r="I60" s="385"/>
      <c r="J60" s="385"/>
      <c r="K60" s="385"/>
      <c r="L60" s="385"/>
      <c r="M60" s="385"/>
    </row>
    <row r="61" spans="1:13" ht="45" customHeight="1" x14ac:dyDescent="0.25">
      <c r="A61" s="435" t="s">
        <v>888</v>
      </c>
      <c r="B61" s="547" t="s">
        <v>892</v>
      </c>
      <c r="C61" s="548"/>
      <c r="D61" s="548"/>
      <c r="E61" s="548"/>
      <c r="F61" s="548"/>
      <c r="G61" s="446" t="s">
        <v>1409</v>
      </c>
      <c r="H61" s="385"/>
      <c r="I61" s="385"/>
      <c r="J61" s="385"/>
      <c r="K61" s="385"/>
      <c r="L61" s="385"/>
      <c r="M61" s="385"/>
    </row>
    <row r="62" spans="1:13" ht="45" customHeight="1" x14ac:dyDescent="0.25">
      <c r="A62" s="545" t="s">
        <v>893</v>
      </c>
      <c r="B62" s="546"/>
      <c r="C62" s="546"/>
      <c r="D62" s="546"/>
      <c r="E62" s="546"/>
      <c r="F62" s="546"/>
      <c r="G62" s="546"/>
      <c r="H62" s="385"/>
      <c r="I62" s="385"/>
      <c r="J62" s="385"/>
      <c r="K62" s="385"/>
      <c r="L62" s="385"/>
      <c r="M62" s="385"/>
    </row>
    <row r="63" spans="1:13" ht="65.25" customHeight="1" x14ac:dyDescent="0.25">
      <c r="A63" s="542">
        <v>14</v>
      </c>
      <c r="B63" s="436" t="s">
        <v>1178</v>
      </c>
      <c r="C63" s="437" t="s">
        <v>9</v>
      </c>
      <c r="D63" s="438">
        <v>1.8</v>
      </c>
      <c r="E63" s="439" t="s">
        <v>1179</v>
      </c>
      <c r="F63" s="438" t="s">
        <v>1410</v>
      </c>
      <c r="G63" s="440">
        <v>52.65</v>
      </c>
      <c r="H63" s="385"/>
      <c r="I63" s="385"/>
      <c r="J63" s="385"/>
      <c r="K63" s="385"/>
      <c r="L63" s="385"/>
      <c r="M63" s="385"/>
    </row>
    <row r="64" spans="1:13" ht="45" customHeight="1" x14ac:dyDescent="0.25">
      <c r="A64" s="544"/>
      <c r="B64" s="441"/>
      <c r="C64" s="442"/>
      <c r="D64" s="443"/>
      <c r="E64" s="444" t="s">
        <v>1180</v>
      </c>
      <c r="F64" s="443"/>
      <c r="G64" s="445" t="s">
        <v>170</v>
      </c>
      <c r="H64" s="385"/>
      <c r="I64" s="385"/>
      <c r="J64" s="385"/>
      <c r="K64" s="385"/>
      <c r="L64" s="385"/>
      <c r="M64" s="385"/>
    </row>
    <row r="65" spans="1:13" ht="45" customHeight="1" x14ac:dyDescent="0.25">
      <c r="A65" s="435">
        <v>15</v>
      </c>
      <c r="B65" s="436" t="s">
        <v>1181</v>
      </c>
      <c r="C65" s="437" t="s">
        <v>9</v>
      </c>
      <c r="D65" s="438">
        <v>1.8</v>
      </c>
      <c r="E65" s="439" t="s">
        <v>1182</v>
      </c>
      <c r="F65" s="438" t="s">
        <v>1411</v>
      </c>
      <c r="G65" s="440">
        <v>4.34</v>
      </c>
      <c r="H65" s="385"/>
      <c r="I65" s="385"/>
      <c r="J65" s="385"/>
      <c r="K65" s="385"/>
      <c r="L65" s="385"/>
      <c r="M65" s="385"/>
    </row>
    <row r="66" spans="1:13" ht="79.5" customHeight="1" x14ac:dyDescent="0.25">
      <c r="A66" s="542">
        <v>16</v>
      </c>
      <c r="B66" s="436" t="s">
        <v>1183</v>
      </c>
      <c r="C66" s="437" t="s">
        <v>9</v>
      </c>
      <c r="D66" s="438">
        <v>20</v>
      </c>
      <c r="E66" s="439" t="s">
        <v>1184</v>
      </c>
      <c r="F66" s="438" t="s">
        <v>1412</v>
      </c>
      <c r="G66" s="440">
        <v>72.8</v>
      </c>
      <c r="H66" s="385"/>
      <c r="I66" s="385"/>
      <c r="J66" s="385"/>
      <c r="K66" s="385"/>
      <c r="L66" s="385"/>
      <c r="M66" s="385"/>
    </row>
    <row r="67" spans="1:13" ht="45" customHeight="1" x14ac:dyDescent="0.25">
      <c r="A67" s="544"/>
      <c r="B67" s="441"/>
      <c r="C67" s="442"/>
      <c r="D67" s="443"/>
      <c r="E67" s="444" t="s">
        <v>1185</v>
      </c>
      <c r="F67" s="443"/>
      <c r="G67" s="445" t="s">
        <v>170</v>
      </c>
      <c r="H67" s="385"/>
      <c r="I67" s="385"/>
      <c r="J67" s="385"/>
      <c r="K67" s="385"/>
      <c r="L67" s="385"/>
      <c r="M67" s="385"/>
    </row>
    <row r="68" spans="1:13" ht="64.5" customHeight="1" x14ac:dyDescent="0.25">
      <c r="A68" s="542">
        <v>17</v>
      </c>
      <c r="B68" s="436" t="s">
        <v>1186</v>
      </c>
      <c r="C68" s="437" t="s">
        <v>214</v>
      </c>
      <c r="D68" s="438">
        <v>5</v>
      </c>
      <c r="E68" s="439" t="s">
        <v>1187</v>
      </c>
      <c r="F68" s="438" t="s">
        <v>1413</v>
      </c>
      <c r="G68" s="440">
        <v>51.87</v>
      </c>
      <c r="H68" s="385"/>
      <c r="I68" s="385"/>
      <c r="J68" s="385"/>
      <c r="K68" s="385"/>
      <c r="L68" s="385"/>
      <c r="M68" s="385"/>
    </row>
    <row r="69" spans="1:13" ht="45" customHeight="1" x14ac:dyDescent="0.25">
      <c r="A69" s="543"/>
      <c r="B69" s="441"/>
      <c r="C69" s="442"/>
      <c r="D69" s="443"/>
      <c r="E69" s="444" t="s">
        <v>1152</v>
      </c>
      <c r="F69" s="443"/>
      <c r="G69" s="445" t="s">
        <v>170</v>
      </c>
      <c r="H69" s="385"/>
      <c r="I69" s="385"/>
      <c r="J69" s="385"/>
      <c r="K69" s="385"/>
      <c r="L69" s="385"/>
      <c r="M69" s="385"/>
    </row>
    <row r="70" spans="1:13" ht="45" customHeight="1" x14ac:dyDescent="0.25">
      <c r="A70" s="544"/>
      <c r="B70" s="441"/>
      <c r="C70" s="442"/>
      <c r="D70" s="443"/>
      <c r="E70" s="444" t="s">
        <v>1188</v>
      </c>
      <c r="F70" s="443"/>
      <c r="G70" s="445" t="s">
        <v>170</v>
      </c>
      <c r="H70" s="385"/>
      <c r="I70" s="385"/>
      <c r="J70" s="385"/>
      <c r="K70" s="385"/>
      <c r="L70" s="385"/>
      <c r="M70" s="385"/>
    </row>
    <row r="71" spans="1:13" ht="67.5" customHeight="1" x14ac:dyDescent="0.25">
      <c r="A71" s="435">
        <v>18</v>
      </c>
      <c r="B71" s="436" t="s">
        <v>1189</v>
      </c>
      <c r="C71" s="437" t="s">
        <v>1170</v>
      </c>
      <c r="D71" s="438">
        <v>20</v>
      </c>
      <c r="E71" s="439" t="s">
        <v>1190</v>
      </c>
      <c r="F71" s="438" t="s">
        <v>1344</v>
      </c>
      <c r="G71" s="440">
        <v>296</v>
      </c>
      <c r="H71" s="385"/>
      <c r="I71" s="385"/>
      <c r="J71" s="385"/>
      <c r="K71" s="385"/>
      <c r="L71" s="385"/>
      <c r="M71" s="385"/>
    </row>
    <row r="72" spans="1:13" ht="45" customHeight="1" x14ac:dyDescent="0.25">
      <c r="A72" s="435">
        <v>19</v>
      </c>
      <c r="B72" s="436" t="s">
        <v>1191</v>
      </c>
      <c r="C72" s="437" t="s">
        <v>1173</v>
      </c>
      <c r="D72" s="438">
        <v>0.5</v>
      </c>
      <c r="E72" s="439" t="s">
        <v>1192</v>
      </c>
      <c r="F72" s="438" t="s">
        <v>1193</v>
      </c>
      <c r="G72" s="440">
        <v>80.5</v>
      </c>
      <c r="H72" s="385"/>
      <c r="I72" s="385"/>
      <c r="J72" s="385"/>
      <c r="K72" s="385"/>
      <c r="L72" s="385"/>
      <c r="M72" s="385"/>
    </row>
    <row r="73" spans="1:13" ht="88.5" customHeight="1" x14ac:dyDescent="0.25">
      <c r="A73" s="435">
        <v>20</v>
      </c>
      <c r="B73" s="436" t="s">
        <v>1194</v>
      </c>
      <c r="C73" s="437" t="s">
        <v>912</v>
      </c>
      <c r="D73" s="438">
        <v>0.2</v>
      </c>
      <c r="E73" s="439" t="s">
        <v>1195</v>
      </c>
      <c r="F73" s="438" t="s">
        <v>1414</v>
      </c>
      <c r="G73" s="440">
        <v>694.18</v>
      </c>
      <c r="H73" s="385"/>
      <c r="I73" s="385"/>
      <c r="J73" s="385"/>
      <c r="K73" s="385"/>
      <c r="L73" s="385"/>
      <c r="M73" s="385"/>
    </row>
    <row r="74" spans="1:13" ht="45" customHeight="1" x14ac:dyDescent="0.25">
      <c r="A74" s="542">
        <v>21</v>
      </c>
      <c r="B74" s="436" t="s">
        <v>1196</v>
      </c>
      <c r="C74" s="437" t="s">
        <v>24</v>
      </c>
      <c r="D74" s="438">
        <v>1</v>
      </c>
      <c r="E74" s="439" t="s">
        <v>1197</v>
      </c>
      <c r="F74" s="438" t="s">
        <v>1198</v>
      </c>
      <c r="G74" s="440">
        <v>280</v>
      </c>
      <c r="H74" s="385"/>
      <c r="I74" s="385"/>
      <c r="J74" s="385"/>
      <c r="K74" s="385"/>
      <c r="L74" s="385"/>
      <c r="M74" s="385"/>
    </row>
    <row r="75" spans="1:13" ht="45" customHeight="1" x14ac:dyDescent="0.25">
      <c r="A75" s="544"/>
      <c r="B75" s="441"/>
      <c r="C75" s="442"/>
      <c r="D75" s="443"/>
      <c r="E75" s="444" t="s">
        <v>1199</v>
      </c>
      <c r="F75" s="443"/>
      <c r="G75" s="445" t="s">
        <v>170</v>
      </c>
      <c r="H75" s="385"/>
      <c r="I75" s="385"/>
      <c r="J75" s="385"/>
      <c r="K75" s="385"/>
      <c r="L75" s="385"/>
      <c r="M75" s="385"/>
    </row>
    <row r="76" spans="1:13" ht="72" customHeight="1" x14ac:dyDescent="0.25">
      <c r="A76" s="542">
        <v>22</v>
      </c>
      <c r="B76" s="436" t="s">
        <v>1200</v>
      </c>
      <c r="C76" s="437" t="s">
        <v>1201</v>
      </c>
      <c r="D76" s="438">
        <v>0.25</v>
      </c>
      <c r="E76" s="439" t="s">
        <v>1202</v>
      </c>
      <c r="F76" s="438" t="s">
        <v>1415</v>
      </c>
      <c r="G76" s="440">
        <v>469.63</v>
      </c>
      <c r="H76" s="385"/>
      <c r="I76" s="385"/>
      <c r="J76" s="385"/>
      <c r="K76" s="385"/>
      <c r="L76" s="385"/>
      <c r="M76" s="385"/>
    </row>
    <row r="77" spans="1:13" ht="45" customHeight="1" x14ac:dyDescent="0.25">
      <c r="A77" s="544"/>
      <c r="B77" s="441"/>
      <c r="C77" s="442"/>
      <c r="D77" s="443"/>
      <c r="E77" s="444" t="s">
        <v>929</v>
      </c>
      <c r="F77" s="443"/>
      <c r="G77" s="445" t="s">
        <v>170</v>
      </c>
      <c r="H77" s="385"/>
      <c r="I77" s="385"/>
      <c r="J77" s="385"/>
      <c r="K77" s="385"/>
      <c r="L77" s="385"/>
      <c r="M77" s="385"/>
    </row>
    <row r="78" spans="1:13" ht="45" customHeight="1" x14ac:dyDescent="0.25">
      <c r="A78" s="435" t="s">
        <v>888</v>
      </c>
      <c r="B78" s="547" t="s">
        <v>930</v>
      </c>
      <c r="C78" s="548"/>
      <c r="D78" s="548"/>
      <c r="E78" s="548"/>
      <c r="F78" s="548"/>
      <c r="G78" s="446"/>
      <c r="H78" s="385"/>
      <c r="I78" s="385"/>
      <c r="J78" s="385"/>
      <c r="K78" s="385"/>
      <c r="L78" s="385"/>
      <c r="M78" s="385"/>
    </row>
    <row r="79" spans="1:13" ht="45" customHeight="1" x14ac:dyDescent="0.25">
      <c r="A79" s="435" t="s">
        <v>888</v>
      </c>
      <c r="B79" s="549" t="s">
        <v>1221</v>
      </c>
      <c r="C79" s="550"/>
      <c r="D79" s="550"/>
      <c r="E79" s="550"/>
      <c r="F79" s="550"/>
      <c r="G79" s="440" t="s">
        <v>1416</v>
      </c>
      <c r="H79" s="385"/>
      <c r="I79" s="385"/>
      <c r="J79" s="385"/>
      <c r="K79" s="385"/>
      <c r="L79" s="385"/>
      <c r="M79" s="385"/>
    </row>
    <row r="80" spans="1:13" ht="45" customHeight="1" x14ac:dyDescent="0.25">
      <c r="A80" s="435" t="s">
        <v>888</v>
      </c>
      <c r="B80" s="549" t="s">
        <v>1012</v>
      </c>
      <c r="C80" s="550"/>
      <c r="D80" s="550"/>
      <c r="E80" s="550"/>
      <c r="F80" s="550"/>
      <c r="G80" s="440" t="s">
        <v>1417</v>
      </c>
      <c r="H80" s="385"/>
      <c r="I80" s="385"/>
      <c r="J80" s="385"/>
      <c r="K80" s="385"/>
      <c r="L80" s="385"/>
      <c r="M80" s="385"/>
    </row>
    <row r="81" spans="1:13" ht="45" customHeight="1" x14ac:dyDescent="0.25">
      <c r="A81" s="435" t="s">
        <v>888</v>
      </c>
      <c r="B81" s="547" t="s">
        <v>932</v>
      </c>
      <c r="C81" s="548"/>
      <c r="D81" s="548"/>
      <c r="E81" s="548"/>
      <c r="F81" s="548"/>
      <c r="G81" s="446" t="s">
        <v>1417</v>
      </c>
      <c r="H81" s="385"/>
      <c r="I81" s="385"/>
      <c r="J81" s="385"/>
      <c r="K81" s="385"/>
      <c r="L81" s="385"/>
      <c r="M81" s="385"/>
    </row>
    <row r="82" spans="1:13" ht="45" customHeight="1" x14ac:dyDescent="0.25">
      <c r="A82" s="545" t="s">
        <v>933</v>
      </c>
      <c r="B82" s="546"/>
      <c r="C82" s="546"/>
      <c r="D82" s="546"/>
      <c r="E82" s="546"/>
      <c r="F82" s="546"/>
      <c r="G82" s="546"/>
      <c r="H82" s="385"/>
      <c r="I82" s="385"/>
      <c r="J82" s="385"/>
      <c r="K82" s="385"/>
      <c r="L82" s="385"/>
      <c r="M82" s="385"/>
    </row>
    <row r="83" spans="1:13" ht="45" customHeight="1" x14ac:dyDescent="0.25">
      <c r="A83" s="435">
        <v>23</v>
      </c>
      <c r="B83" s="436" t="s">
        <v>963</v>
      </c>
      <c r="C83" s="437" t="s">
        <v>215</v>
      </c>
      <c r="D83" s="438">
        <v>9</v>
      </c>
      <c r="E83" s="439" t="s">
        <v>964</v>
      </c>
      <c r="F83" s="438" t="s">
        <v>1418</v>
      </c>
      <c r="G83" s="440">
        <v>34.200000000000003</v>
      </c>
      <c r="H83" s="385"/>
      <c r="I83" s="385"/>
      <c r="J83" s="385"/>
      <c r="K83" s="385"/>
      <c r="L83" s="385"/>
      <c r="M83" s="385"/>
    </row>
    <row r="84" spans="1:13" ht="62.25" customHeight="1" x14ac:dyDescent="0.25">
      <c r="A84" s="435">
        <v>24</v>
      </c>
      <c r="B84" s="436" t="s">
        <v>1203</v>
      </c>
      <c r="C84" s="437" t="s">
        <v>215</v>
      </c>
      <c r="D84" s="438">
        <v>9</v>
      </c>
      <c r="E84" s="439" t="s">
        <v>1204</v>
      </c>
      <c r="F84" s="438" t="s">
        <v>1419</v>
      </c>
      <c r="G84" s="440">
        <v>18</v>
      </c>
      <c r="H84" s="385"/>
      <c r="I84" s="385"/>
      <c r="J84" s="385"/>
      <c r="K84" s="385"/>
      <c r="L84" s="385"/>
      <c r="M84" s="385"/>
    </row>
    <row r="85" spans="1:13" ht="64.5" customHeight="1" x14ac:dyDescent="0.25">
      <c r="A85" s="435">
        <v>25</v>
      </c>
      <c r="B85" s="436" t="s">
        <v>1205</v>
      </c>
      <c r="C85" s="437" t="s">
        <v>215</v>
      </c>
      <c r="D85" s="438">
        <v>9</v>
      </c>
      <c r="E85" s="439" t="s">
        <v>1206</v>
      </c>
      <c r="F85" s="438" t="s">
        <v>1420</v>
      </c>
      <c r="G85" s="440">
        <v>77.400000000000006</v>
      </c>
      <c r="H85" s="385"/>
      <c r="I85" s="385"/>
      <c r="J85" s="385"/>
      <c r="K85" s="385"/>
      <c r="L85" s="385"/>
      <c r="M85" s="385"/>
    </row>
    <row r="86" spans="1:13" ht="69.75" customHeight="1" x14ac:dyDescent="0.25">
      <c r="A86" s="435">
        <v>26</v>
      </c>
      <c r="B86" s="436" t="s">
        <v>946</v>
      </c>
      <c r="C86" s="437" t="s">
        <v>215</v>
      </c>
      <c r="D86" s="438">
        <v>9</v>
      </c>
      <c r="E86" s="439" t="s">
        <v>947</v>
      </c>
      <c r="F86" s="438" t="s">
        <v>1421</v>
      </c>
      <c r="G86" s="440">
        <v>123.3</v>
      </c>
      <c r="H86" s="385"/>
      <c r="I86" s="385"/>
      <c r="J86" s="385"/>
      <c r="K86" s="385"/>
      <c r="L86" s="385"/>
      <c r="M86" s="385"/>
    </row>
    <row r="87" spans="1:13" ht="45" customHeight="1" x14ac:dyDescent="0.25">
      <c r="A87" s="435">
        <v>27</v>
      </c>
      <c r="B87" s="436" t="s">
        <v>1207</v>
      </c>
      <c r="C87" s="437" t="s">
        <v>215</v>
      </c>
      <c r="D87" s="438">
        <v>14</v>
      </c>
      <c r="E87" s="439" t="s">
        <v>1208</v>
      </c>
      <c r="F87" s="438" t="s">
        <v>1209</v>
      </c>
      <c r="G87" s="440">
        <v>119</v>
      </c>
      <c r="H87" s="385"/>
      <c r="I87" s="385"/>
      <c r="J87" s="385"/>
      <c r="K87" s="385"/>
      <c r="L87" s="385"/>
      <c r="M87" s="385"/>
    </row>
    <row r="88" spans="1:13" ht="61.5" customHeight="1" x14ac:dyDescent="0.25">
      <c r="A88" s="435">
        <v>28</v>
      </c>
      <c r="B88" s="436" t="s">
        <v>1203</v>
      </c>
      <c r="C88" s="437" t="s">
        <v>215</v>
      </c>
      <c r="D88" s="438">
        <v>12</v>
      </c>
      <c r="E88" s="439" t="s">
        <v>1204</v>
      </c>
      <c r="F88" s="438" t="s">
        <v>1345</v>
      </c>
      <c r="G88" s="440">
        <v>24</v>
      </c>
      <c r="H88" s="385"/>
      <c r="I88" s="385"/>
      <c r="J88" s="385"/>
      <c r="K88" s="385"/>
      <c r="L88" s="385"/>
      <c r="M88" s="385"/>
    </row>
    <row r="89" spans="1:13" ht="66" customHeight="1" x14ac:dyDescent="0.25">
      <c r="A89" s="435">
        <v>29</v>
      </c>
      <c r="B89" s="436" t="s">
        <v>1210</v>
      </c>
      <c r="C89" s="437" t="s">
        <v>215</v>
      </c>
      <c r="D89" s="438">
        <v>14</v>
      </c>
      <c r="E89" s="439" t="s">
        <v>1211</v>
      </c>
      <c r="F89" s="438" t="s">
        <v>1212</v>
      </c>
      <c r="G89" s="440">
        <v>732.2</v>
      </c>
      <c r="H89" s="385"/>
      <c r="I89" s="385"/>
      <c r="J89" s="385"/>
      <c r="K89" s="385"/>
      <c r="L89" s="385"/>
      <c r="M89" s="385"/>
    </row>
    <row r="90" spans="1:13" ht="94.5" customHeight="1" x14ac:dyDescent="0.25">
      <c r="A90" s="435">
        <v>30</v>
      </c>
      <c r="B90" s="436" t="s">
        <v>1213</v>
      </c>
      <c r="C90" s="437" t="s">
        <v>215</v>
      </c>
      <c r="D90" s="438">
        <v>98</v>
      </c>
      <c r="E90" s="439" t="s">
        <v>1214</v>
      </c>
      <c r="F90" s="438" t="s">
        <v>1422</v>
      </c>
      <c r="G90" s="440">
        <v>764.4</v>
      </c>
      <c r="H90" s="385"/>
      <c r="I90" s="385"/>
      <c r="J90" s="385"/>
      <c r="K90" s="385"/>
      <c r="L90" s="385"/>
      <c r="M90" s="385"/>
    </row>
    <row r="91" spans="1:13" ht="45" customHeight="1" x14ac:dyDescent="0.25">
      <c r="A91" s="435">
        <v>31</v>
      </c>
      <c r="B91" s="436" t="s">
        <v>1215</v>
      </c>
      <c r="C91" s="437" t="s">
        <v>215</v>
      </c>
      <c r="D91" s="438">
        <v>12</v>
      </c>
      <c r="E91" s="439" t="s">
        <v>1216</v>
      </c>
      <c r="F91" s="438" t="s">
        <v>1423</v>
      </c>
      <c r="G91" s="440">
        <v>236.4</v>
      </c>
      <c r="H91" s="385"/>
      <c r="I91" s="385"/>
      <c r="J91" s="385"/>
      <c r="K91" s="385"/>
      <c r="L91" s="385"/>
      <c r="M91" s="385"/>
    </row>
    <row r="92" spans="1:13" ht="66.75" customHeight="1" x14ac:dyDescent="0.25">
      <c r="A92" s="435">
        <v>32</v>
      </c>
      <c r="B92" s="436" t="s">
        <v>1217</v>
      </c>
      <c r="C92" s="437" t="s">
        <v>215</v>
      </c>
      <c r="D92" s="438">
        <v>12</v>
      </c>
      <c r="E92" s="439" t="s">
        <v>1218</v>
      </c>
      <c r="F92" s="438" t="s">
        <v>1424</v>
      </c>
      <c r="G92" s="440" t="s">
        <v>1425</v>
      </c>
      <c r="H92" s="385"/>
      <c r="I92" s="385"/>
      <c r="J92" s="385"/>
      <c r="K92" s="385"/>
      <c r="L92" s="385"/>
      <c r="M92" s="385"/>
    </row>
    <row r="93" spans="1:13" ht="45" customHeight="1" x14ac:dyDescent="0.25">
      <c r="A93" s="435">
        <v>33</v>
      </c>
      <c r="B93" s="436" t="s">
        <v>216</v>
      </c>
      <c r="C93" s="437" t="s">
        <v>217</v>
      </c>
      <c r="D93" s="438">
        <v>2</v>
      </c>
      <c r="E93" s="439" t="s">
        <v>1219</v>
      </c>
      <c r="F93" s="438" t="s">
        <v>1426</v>
      </c>
      <c r="G93" s="440">
        <v>192.4</v>
      </c>
      <c r="H93" s="385"/>
      <c r="I93" s="385"/>
      <c r="J93" s="385"/>
      <c r="K93" s="385"/>
      <c r="L93" s="385"/>
      <c r="M93" s="385"/>
    </row>
    <row r="94" spans="1:13" ht="45" customHeight="1" x14ac:dyDescent="0.25">
      <c r="A94" s="435" t="s">
        <v>888</v>
      </c>
      <c r="B94" s="547" t="s">
        <v>972</v>
      </c>
      <c r="C94" s="548"/>
      <c r="D94" s="548"/>
      <c r="E94" s="548"/>
      <c r="F94" s="548"/>
      <c r="G94" s="446"/>
      <c r="H94" s="385"/>
      <c r="I94" s="385"/>
      <c r="J94" s="385"/>
      <c r="K94" s="385"/>
      <c r="L94" s="385"/>
      <c r="M94" s="385"/>
    </row>
    <row r="95" spans="1:13" ht="45" customHeight="1" x14ac:dyDescent="0.25">
      <c r="A95" s="435" t="s">
        <v>888</v>
      </c>
      <c r="B95" s="549" t="s">
        <v>1222</v>
      </c>
      <c r="C95" s="550"/>
      <c r="D95" s="550"/>
      <c r="E95" s="550"/>
      <c r="F95" s="550"/>
      <c r="G95" s="440" t="s">
        <v>1427</v>
      </c>
      <c r="H95" s="385"/>
      <c r="I95" s="385"/>
      <c r="J95" s="385"/>
      <c r="K95" s="385"/>
      <c r="L95" s="385"/>
      <c r="M95" s="385"/>
    </row>
    <row r="96" spans="1:13" ht="45" customHeight="1" x14ac:dyDescent="0.25">
      <c r="A96" s="435" t="s">
        <v>888</v>
      </c>
      <c r="B96" s="549" t="s">
        <v>1012</v>
      </c>
      <c r="C96" s="550"/>
      <c r="D96" s="550"/>
      <c r="E96" s="550"/>
      <c r="F96" s="550"/>
      <c r="G96" s="440" t="s">
        <v>1428</v>
      </c>
      <c r="H96" s="391"/>
      <c r="I96" s="385"/>
      <c r="J96" s="385"/>
      <c r="K96" s="385"/>
      <c r="L96" s="385"/>
      <c r="M96" s="385"/>
    </row>
    <row r="97" spans="1:13" ht="45" customHeight="1" x14ac:dyDescent="0.25">
      <c r="A97" s="435" t="s">
        <v>888</v>
      </c>
      <c r="B97" s="547" t="s">
        <v>976</v>
      </c>
      <c r="C97" s="548"/>
      <c r="D97" s="548"/>
      <c r="E97" s="548"/>
      <c r="F97" s="548"/>
      <c r="G97" s="446" t="s">
        <v>1428</v>
      </c>
      <c r="H97" s="422"/>
      <c r="I97" s="422"/>
      <c r="J97" s="422"/>
      <c r="K97" s="422"/>
      <c r="L97" s="422"/>
      <c r="M97" s="422"/>
    </row>
    <row r="98" spans="1:13" ht="45" customHeight="1" x14ac:dyDescent="0.25">
      <c r="A98" s="545" t="s">
        <v>977</v>
      </c>
      <c r="B98" s="546"/>
      <c r="C98" s="546"/>
      <c r="D98" s="546"/>
      <c r="E98" s="546"/>
      <c r="F98" s="546"/>
      <c r="G98" s="546"/>
      <c r="H98" s="422"/>
      <c r="I98" s="422"/>
      <c r="J98" s="422"/>
      <c r="K98" s="422"/>
      <c r="L98" s="422"/>
      <c r="M98" s="422"/>
    </row>
    <row r="99" spans="1:13" ht="66" customHeight="1" x14ac:dyDescent="0.25">
      <c r="A99" s="435">
        <v>34</v>
      </c>
      <c r="B99" s="436" t="s">
        <v>1132</v>
      </c>
      <c r="C99" s="437" t="s">
        <v>912</v>
      </c>
      <c r="D99" s="438">
        <v>0.13750000000000001</v>
      </c>
      <c r="E99" s="439" t="s">
        <v>979</v>
      </c>
      <c r="F99" s="438" t="s">
        <v>1429</v>
      </c>
      <c r="G99" s="440">
        <v>673.89</v>
      </c>
      <c r="H99" s="422"/>
      <c r="I99" s="422"/>
      <c r="J99" s="422"/>
      <c r="K99" s="422"/>
      <c r="L99" s="422"/>
      <c r="M99" s="422"/>
    </row>
    <row r="100" spans="1:13" ht="72.75" customHeight="1" x14ac:dyDescent="0.25">
      <c r="A100" s="435">
        <v>35</v>
      </c>
      <c r="B100" s="436" t="s">
        <v>1133</v>
      </c>
      <c r="C100" s="437" t="s">
        <v>912</v>
      </c>
      <c r="D100" s="438">
        <v>0.36399999999999999</v>
      </c>
      <c r="E100" s="439" t="s">
        <v>981</v>
      </c>
      <c r="F100" s="438" t="s">
        <v>1430</v>
      </c>
      <c r="G100" s="440" t="s">
        <v>1431</v>
      </c>
      <c r="H100" s="422"/>
      <c r="I100" s="422"/>
      <c r="J100" s="422"/>
      <c r="K100" s="422"/>
      <c r="L100" s="422"/>
      <c r="M100" s="422"/>
    </row>
    <row r="101" spans="1:13" ht="45" customHeight="1" x14ac:dyDescent="0.25">
      <c r="A101" s="542">
        <v>36</v>
      </c>
      <c r="B101" s="436" t="s">
        <v>982</v>
      </c>
      <c r="C101" s="437" t="s">
        <v>912</v>
      </c>
      <c r="D101" s="438">
        <v>0.06</v>
      </c>
      <c r="E101" s="439" t="s">
        <v>983</v>
      </c>
      <c r="F101" s="438" t="s">
        <v>1432</v>
      </c>
      <c r="G101" s="440">
        <v>836.24</v>
      </c>
      <c r="H101" s="422"/>
      <c r="I101" s="422"/>
      <c r="J101" s="422"/>
      <c r="K101" s="422"/>
      <c r="L101" s="422"/>
      <c r="M101" s="422"/>
    </row>
    <row r="102" spans="1:13" ht="93" customHeight="1" x14ac:dyDescent="0.25">
      <c r="A102" s="544"/>
      <c r="B102" s="441"/>
      <c r="C102" s="442"/>
      <c r="D102" s="443"/>
      <c r="E102" s="444" t="s">
        <v>984</v>
      </c>
      <c r="F102" s="443"/>
      <c r="G102" s="445" t="s">
        <v>170</v>
      </c>
      <c r="H102" s="422"/>
      <c r="I102" s="422"/>
      <c r="J102" s="422"/>
      <c r="K102" s="422"/>
      <c r="L102" s="422"/>
      <c r="M102" s="422"/>
    </row>
    <row r="103" spans="1:13" ht="45" customHeight="1" x14ac:dyDescent="0.25">
      <c r="A103" s="435" t="s">
        <v>888</v>
      </c>
      <c r="B103" s="547" t="s">
        <v>985</v>
      </c>
      <c r="C103" s="548"/>
      <c r="D103" s="548"/>
      <c r="E103" s="548"/>
      <c r="F103" s="548"/>
      <c r="G103" s="446"/>
      <c r="H103" s="422"/>
      <c r="I103" s="422"/>
      <c r="J103" s="422"/>
      <c r="K103" s="422"/>
      <c r="L103" s="422"/>
      <c r="M103" s="422"/>
    </row>
    <row r="104" spans="1:13" ht="45" customHeight="1" x14ac:dyDescent="0.25">
      <c r="A104" s="435" t="s">
        <v>888</v>
      </c>
      <c r="B104" s="549" t="s">
        <v>1223</v>
      </c>
      <c r="C104" s="550"/>
      <c r="D104" s="550"/>
      <c r="E104" s="550"/>
      <c r="F104" s="550"/>
      <c r="G104" s="440" t="s">
        <v>1433</v>
      </c>
      <c r="H104" s="422"/>
      <c r="I104" s="422"/>
      <c r="J104" s="422"/>
      <c r="K104" s="422"/>
      <c r="L104" s="422"/>
      <c r="M104" s="422"/>
    </row>
    <row r="105" spans="1:13" ht="45" customHeight="1" x14ac:dyDescent="0.25">
      <c r="A105" s="435" t="s">
        <v>888</v>
      </c>
      <c r="B105" s="549" t="s">
        <v>1012</v>
      </c>
      <c r="C105" s="550"/>
      <c r="D105" s="550"/>
      <c r="E105" s="550"/>
      <c r="F105" s="550"/>
      <c r="G105" s="440" t="s">
        <v>1434</v>
      </c>
      <c r="H105" s="422"/>
      <c r="I105" s="422"/>
      <c r="J105" s="422"/>
      <c r="K105" s="422"/>
      <c r="L105" s="422"/>
      <c r="M105" s="422"/>
    </row>
    <row r="106" spans="1:13" ht="45" customHeight="1" x14ac:dyDescent="0.25">
      <c r="A106" s="435" t="s">
        <v>888</v>
      </c>
      <c r="B106" s="547" t="s">
        <v>987</v>
      </c>
      <c r="C106" s="548"/>
      <c r="D106" s="548"/>
      <c r="E106" s="548"/>
      <c r="F106" s="548"/>
      <c r="G106" s="446" t="s">
        <v>1434</v>
      </c>
      <c r="H106" s="422"/>
      <c r="I106" s="422"/>
      <c r="J106" s="422"/>
      <c r="K106" s="422"/>
      <c r="L106" s="422"/>
      <c r="M106" s="422"/>
    </row>
    <row r="107" spans="1:13" ht="45" customHeight="1" x14ac:dyDescent="0.25">
      <c r="A107" s="435" t="s">
        <v>888</v>
      </c>
      <c r="B107" s="547" t="s">
        <v>236</v>
      </c>
      <c r="C107" s="548"/>
      <c r="D107" s="548"/>
      <c r="E107" s="548"/>
      <c r="F107" s="548"/>
      <c r="G107" s="446"/>
      <c r="H107" s="422"/>
      <c r="I107" s="422"/>
      <c r="J107" s="422"/>
      <c r="K107" s="422"/>
      <c r="L107" s="422"/>
      <c r="M107" s="422"/>
    </row>
    <row r="108" spans="1:13" ht="45" customHeight="1" x14ac:dyDescent="0.25">
      <c r="A108" s="435" t="s">
        <v>888</v>
      </c>
      <c r="B108" s="549" t="s">
        <v>1224</v>
      </c>
      <c r="C108" s="550"/>
      <c r="D108" s="550"/>
      <c r="E108" s="550"/>
      <c r="F108" s="550"/>
      <c r="G108" s="440" t="s">
        <v>1435</v>
      </c>
      <c r="H108" s="422"/>
      <c r="I108" s="422"/>
      <c r="J108" s="422"/>
      <c r="K108" s="422"/>
      <c r="L108" s="422"/>
      <c r="M108" s="422"/>
    </row>
    <row r="109" spans="1:13" ht="45" customHeight="1" x14ac:dyDescent="0.25">
      <c r="A109" s="435" t="s">
        <v>888</v>
      </c>
      <c r="B109" s="549" t="s">
        <v>1012</v>
      </c>
      <c r="C109" s="550"/>
      <c r="D109" s="550"/>
      <c r="E109" s="550"/>
      <c r="F109" s="550"/>
      <c r="G109" s="440" t="s">
        <v>1436</v>
      </c>
      <c r="H109" s="422"/>
      <c r="I109" s="422"/>
      <c r="J109" s="422"/>
      <c r="K109" s="422"/>
      <c r="L109" s="422"/>
      <c r="M109" s="422"/>
    </row>
    <row r="110" spans="1:13" ht="36" customHeight="1" x14ac:dyDescent="0.25">
      <c r="A110" s="223" t="s">
        <v>888</v>
      </c>
      <c r="B110" s="540" t="s">
        <v>789</v>
      </c>
      <c r="C110" s="541"/>
      <c r="D110" s="541"/>
      <c r="E110" s="541"/>
      <c r="F110" s="541"/>
      <c r="G110" s="224">
        <v>865269.99</v>
      </c>
      <c r="H110" s="422"/>
      <c r="I110" s="422"/>
      <c r="J110" s="422"/>
      <c r="K110" s="422"/>
      <c r="L110" s="422"/>
      <c r="M110" s="422"/>
    </row>
    <row r="111" spans="1:13" x14ac:dyDescent="0.25">
      <c r="A111" s="430"/>
      <c r="B111" s="425"/>
      <c r="C111" s="429"/>
      <c r="D111" s="426"/>
      <c r="E111" s="428"/>
      <c r="F111" s="426"/>
      <c r="G111" s="431"/>
      <c r="H111" s="422"/>
      <c r="I111" s="422"/>
      <c r="J111" s="422"/>
      <c r="K111" s="422"/>
      <c r="L111" s="422"/>
      <c r="M111" s="422"/>
    </row>
  </sheetData>
  <mergeCells count="48">
    <mergeCell ref="A3:G3"/>
    <mergeCell ref="A4:G4"/>
    <mergeCell ref="A5:G5"/>
    <mergeCell ref="A6:G6"/>
    <mergeCell ref="A63:A64"/>
    <mergeCell ref="A62:G62"/>
    <mergeCell ref="B78:F78"/>
    <mergeCell ref="A12:A15"/>
    <mergeCell ref="A16:A18"/>
    <mergeCell ref="A19:A22"/>
    <mergeCell ref="A23:A27"/>
    <mergeCell ref="A82:G82"/>
    <mergeCell ref="B94:F94"/>
    <mergeCell ref="B95:F95"/>
    <mergeCell ref="B96:F96"/>
    <mergeCell ref="B97:F97"/>
    <mergeCell ref="B107:F107"/>
    <mergeCell ref="B108:F108"/>
    <mergeCell ref="B109:F109"/>
    <mergeCell ref="B110:F110"/>
    <mergeCell ref="A98:G98"/>
    <mergeCell ref="B103:F103"/>
    <mergeCell ref="B104:F104"/>
    <mergeCell ref="B105:F105"/>
    <mergeCell ref="B106:F106"/>
    <mergeCell ref="A101:A102"/>
    <mergeCell ref="B79:F79"/>
    <mergeCell ref="B80:F80"/>
    <mergeCell ref="B81:F81"/>
    <mergeCell ref="A66:A67"/>
    <mergeCell ref="A68:A70"/>
    <mergeCell ref="A74:A75"/>
    <mergeCell ref="A76:A77"/>
    <mergeCell ref="A7:G7"/>
    <mergeCell ref="B58:F58"/>
    <mergeCell ref="B59:F59"/>
    <mergeCell ref="B60:F60"/>
    <mergeCell ref="B61:F61"/>
    <mergeCell ref="A28:A31"/>
    <mergeCell ref="A32:A34"/>
    <mergeCell ref="A35:A37"/>
    <mergeCell ref="A38:A41"/>
    <mergeCell ref="A49:A51"/>
    <mergeCell ref="A52:A54"/>
    <mergeCell ref="A55:A57"/>
    <mergeCell ref="A42:A45"/>
    <mergeCell ref="A46:A48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график</vt:lpstr>
      <vt:lpstr>Пояснительная</vt:lpstr>
      <vt:lpstr>Протокол</vt:lpstr>
      <vt:lpstr>НМЦ</vt:lpstr>
      <vt:lpstr>НМЦК</vt:lpstr>
      <vt:lpstr>Cводная смета ПИР</vt:lpstr>
      <vt:lpstr>Геодезия</vt:lpstr>
      <vt:lpstr>Геолог</vt:lpstr>
      <vt:lpstr>Экология</vt:lpstr>
      <vt:lpstr>Сели и лавины</vt:lpstr>
      <vt:lpstr>Гидромет</vt:lpstr>
      <vt:lpstr>ПД</vt:lpstr>
      <vt:lpstr>Концепция</vt:lpstr>
      <vt:lpstr>Экспертиза</vt:lpstr>
      <vt:lpstr>'Cводная смета ПИР'!Область_печати</vt:lpstr>
      <vt:lpstr>НМЦ!Область_печати</vt:lpstr>
      <vt:lpstr>НМЦК!Область_печати</vt:lpstr>
      <vt:lpstr>Протокол!Область_печати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Бородулин Александр Александрович</dc:creator>
  <cp:lastModifiedBy>Татаринова Елена Александровна</cp:lastModifiedBy>
  <cp:lastPrinted>2023-06-15T09:00:41Z</cp:lastPrinted>
  <dcterms:created xsi:type="dcterms:W3CDTF">2023-04-05T09:10:13Z</dcterms:created>
  <dcterms:modified xsi:type="dcterms:W3CDTF">2023-06-15T09:00:48Z</dcterms:modified>
</cp:coreProperties>
</file>