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00" windowHeight="11760" activeTab="1"/>
  </bookViews>
  <sheets>
    <sheet name="Пояснительная записка" sheetId="3" r:id="rId1"/>
    <sheet name="НМЦ" sheetId="2" r:id="rId2"/>
    <sheet name="Расчет" sheetId="1" r:id="rId3"/>
  </sheet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2" l="1"/>
  <c r="D22" i="2"/>
  <c r="C22" i="2"/>
  <c r="E21" i="2"/>
  <c r="D21" i="2"/>
  <c r="E8" i="2"/>
  <c r="D8" i="2"/>
  <c r="C21" i="2"/>
  <c r="C8" i="2"/>
  <c r="C20" i="1"/>
  <c r="C19" i="1"/>
  <c r="C6" i="1"/>
  <c r="C24" i="2" l="1"/>
  <c r="A4" i="3"/>
  <c r="C21" i="1" l="1"/>
  <c r="C22" i="1" s="1"/>
  <c r="D24" i="2"/>
  <c r="E24" i="2" s="1"/>
  <c r="B12" i="3" l="1"/>
</calcChain>
</file>

<file path=xl/sharedStrings.xml><?xml version="1.0" encoding="utf-8"?>
<sst xmlns="http://schemas.openxmlformats.org/spreadsheetml/2006/main" count="62" uniqueCount="45">
  <si>
    <t xml:space="preserve">Расчет цены договора       </t>
  </si>
  <si>
    <t>№ п.п.</t>
  </si>
  <si>
    <t>Перечень видов работ</t>
  </si>
  <si>
    <t>с учетом НДС</t>
  </si>
  <si>
    <t>Итого:</t>
  </si>
  <si>
    <t xml:space="preserve"> Стоимость , руб.</t>
  </si>
  <si>
    <t>Наименование затрат</t>
  </si>
  <si>
    <t>без НДС</t>
  </si>
  <si>
    <t xml:space="preserve">Расчет начальной максимальной цены договора       </t>
  </si>
  <si>
    <t>ПОЯСНИТЕЛЬНАЯ ЗАПИСКА</t>
  </si>
  <si>
    <t>К РАСЧЕТУ НАЧАЛЬНОЙ МАКСИМАЛЬНОЙ ЦЕНЫ ДОГОВОРА</t>
  </si>
  <si>
    <t>Итоговая стоимость составляет:</t>
  </si>
  <si>
    <t>рублей с учетом НДС</t>
  </si>
  <si>
    <t>Заместитель директора Департамента развития инфраструктуры</t>
  </si>
  <si>
    <t>Е.А. Татаринова</t>
  </si>
  <si>
    <t>Описание метода расчета стоимости оборудования</t>
  </si>
  <si>
    <t>НДС-20%</t>
  </si>
  <si>
    <t>Индекс фактической инфляции принят по данным Росстата (Строительство ) от цен утверждения сметной документации до даты формирования НМЦК.</t>
  </si>
  <si>
    <t xml:space="preserve">Индекс прогнозной инфляции определен в соответствии с данными Минэкономразвития РФ.  </t>
  </si>
  <si>
    <t>Примечание</t>
  </si>
  <si>
    <t>Итого</t>
  </si>
  <si>
    <t>НДС 20%</t>
  </si>
  <si>
    <t>Всего с НДС 20%</t>
  </si>
  <si>
    <t>В том числе непредвиденные расходы</t>
  </si>
  <si>
    <t>на закупку оборудования канатной дороги для  объекта:</t>
  </si>
  <si>
    <t>Всесезонный туристско-рекреационный комплекс "Ведучи", Чеченская Республика. Пассажирская подвесная канатная дорога VL2</t>
  </si>
  <si>
    <t>Для определения цены оборудования принят  проектно-сметный метод с  использованием  конъюнктурного анализа стоимости оборудования ППКД в составе сметной документации, получившей положительное заключение федерального автономного учреждения «Главное управление государственной экспертизы» от 28.03.2020 № 20-1-1-3-009417-2020</t>
  </si>
  <si>
    <t>Стоимость оборудования КД VL2  производства РОМА согласно коммерческому предложению ООО "Национальные канатные дороги "от 12.03.2020</t>
  </si>
  <si>
    <t>Базовый объем поставки оборудования пассажирской подвесной канатной дороги (кресельной шестиместной) VL2, в т.ч.:</t>
  </si>
  <si>
    <t>несуще-тяговый канат;</t>
  </si>
  <si>
    <t>Шеф-монтаж</t>
  </si>
  <si>
    <t>Сумма, руб</t>
  </si>
  <si>
    <t>Начальная максимальная цена договора (далее - НМЦД) определена в соответствии с требованием  Федерального Закона  от 05.04.2013 г. № 44 "О контрактной системе в сфере закупок товаров, работ, услуг для обеспечения государственных и муниципальных нужд".</t>
  </si>
  <si>
    <t>* оборудование станций (с учетом покрытия станций);</t>
  </si>
  <si>
    <t>* комплект анкерных болтов и закладных деталей;</t>
  </si>
  <si>
    <t>* металлоконструкции опор;</t>
  </si>
  <si>
    <t>* линейное оборудование (траверсы, рабочие площадки, роликовые балансиры, лестницы);</t>
  </si>
  <si>
    <t>*6-ти местные кресла LPA6OC- 41 шт, оборудованные индивидуальными подножками и возможностью автоматической блокировки предохранительной штанги на станциях;</t>
  </si>
  <si>
    <t>* технологическая подвеска - 1 шт;</t>
  </si>
  <si>
    <t>* кабели, шкафы управления;</t>
  </si>
  <si>
    <t>* двойная линия безопасности;</t>
  </si>
  <si>
    <t>* стандартный набор инструментов и комплект запчастей;</t>
  </si>
  <si>
    <t>* технологический проект</t>
  </si>
  <si>
    <t>* транспортировка оборудования до объекта ВТРК "Ведучи", в том числе оплата таможенных пошлин и сборов</t>
  </si>
  <si>
    <t>* транспортировка оборудования до объекта ВТРК "Ведучи", в том числе оплата таможенных пошлин и сборов.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</si>
</sst>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57">
    <xf numFmtId="0" fontId="0" fillId="0" borderId="0" xfId="0"/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4" fillId="0" borderId="0" xfId="0" applyFont="1"/>
    <xf numFmtId="0" fontId="6" fillId="0" borderId="0" xfId="1" applyFont="1"/>
    <xf numFmtId="0" fontId="6" fillId="0" borderId="0" xfId="0" applyFont="1"/>
    <xf numFmtId="4" fontId="7" fillId="0" borderId="1" xfId="1" applyNumberFormat="1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4" fontId="0" fillId="0" borderId="0" xfId="0" applyNumberFormat="1"/>
    <xf numFmtId="3" fontId="7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0" fontId="1" fillId="0" borderId="0" xfId="0" applyFont="1"/>
    <xf numFmtId="0" fontId="3" fillId="3" borderId="1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/>
    <xf numFmtId="0" fontId="2" fillId="2" borderId="1" xfId="0" applyFont="1" applyFill="1" applyBorder="1"/>
  </cellXfs>
  <cellStyles count="3">
    <cellStyle name="Обычный" xfId="0" builtinId="0"/>
    <cellStyle name="Обычный 3" xfId="1"/>
    <cellStyle name="Обычный 3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5</xdr:row>
      <xdr:rowOff>0</xdr:rowOff>
    </xdr:from>
    <xdr:to>
      <xdr:col>12</xdr:col>
      <xdr:colOff>619125</xdr:colOff>
      <xdr:row>10</xdr:row>
      <xdr:rowOff>161925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0" y="1200150"/>
          <a:ext cx="5857875" cy="2343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14</xdr:col>
      <xdr:colOff>514350</xdr:colOff>
      <xdr:row>13</xdr:row>
      <xdr:rowOff>19050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0" y="1200150"/>
          <a:ext cx="7839075" cy="3743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A18" sqref="A18"/>
    </sheetView>
  </sheetViews>
  <sheetFormatPr defaultRowHeight="15" x14ac:dyDescent="0.25"/>
  <cols>
    <col min="1" max="1" width="38.7109375" customWidth="1"/>
    <col min="2" max="2" width="44.140625" customWidth="1"/>
    <col min="3" max="3" width="26.7109375" customWidth="1"/>
  </cols>
  <sheetData>
    <row r="1" spans="1:3" ht="15.75" x14ac:dyDescent="0.25">
      <c r="A1" s="17" t="s">
        <v>9</v>
      </c>
      <c r="B1" s="17"/>
      <c r="C1" s="17"/>
    </row>
    <row r="2" spans="1:3" ht="15.75" x14ac:dyDescent="0.25">
      <c r="A2" s="17" t="s">
        <v>10</v>
      </c>
      <c r="B2" s="17"/>
      <c r="C2" s="17"/>
    </row>
    <row r="3" spans="1:3" ht="15.75" x14ac:dyDescent="0.25">
      <c r="A3" s="7"/>
      <c r="B3" s="7"/>
      <c r="C3" s="7"/>
    </row>
    <row r="4" spans="1:3" ht="21" customHeight="1" x14ac:dyDescent="0.25">
      <c r="A4" s="18" t="str">
        <f>НМЦ!A3</f>
        <v>на закупку оборудования канатной дороги для  объекта:</v>
      </c>
      <c r="B4" s="18"/>
      <c r="C4" s="18"/>
    </row>
    <row r="5" spans="1:3" ht="36" customHeight="1" x14ac:dyDescent="0.25">
      <c r="A5" s="19" t="s">
        <v>25</v>
      </c>
      <c r="B5" s="19"/>
      <c r="C5" s="19"/>
    </row>
    <row r="6" spans="1:3" ht="87.75" customHeight="1" x14ac:dyDescent="0.25">
      <c r="A6" s="39" t="s">
        <v>32</v>
      </c>
      <c r="B6" s="39"/>
      <c r="C6" s="39"/>
    </row>
    <row r="7" spans="1:3" ht="15.75" x14ac:dyDescent="0.25">
      <c r="A7" s="18" t="s">
        <v>15</v>
      </c>
      <c r="B7" s="18"/>
      <c r="C7" s="18"/>
    </row>
    <row r="8" spans="1:3" ht="68.45" customHeight="1" x14ac:dyDescent="0.25">
      <c r="A8" s="40" t="s">
        <v>26</v>
      </c>
      <c r="B8" s="40"/>
      <c r="C8" s="40"/>
    </row>
    <row r="9" spans="1:3" ht="37.9" hidden="1" customHeight="1" x14ac:dyDescent="0.25">
      <c r="A9" s="41" t="s">
        <v>17</v>
      </c>
      <c r="B9" s="41"/>
      <c r="C9" s="41"/>
    </row>
    <row r="10" spans="1:3" ht="15.75" hidden="1" x14ac:dyDescent="0.25">
      <c r="A10" s="42" t="s">
        <v>18</v>
      </c>
      <c r="B10" s="43"/>
      <c r="C10" s="43"/>
    </row>
    <row r="11" spans="1:3" ht="15.75" x14ac:dyDescent="0.25">
      <c r="A11" s="42" t="s">
        <v>11</v>
      </c>
      <c r="B11" s="43"/>
      <c r="C11" s="43"/>
    </row>
    <row r="12" spans="1:3" ht="15.75" x14ac:dyDescent="0.25">
      <c r="A12" s="44"/>
      <c r="B12" s="45">
        <f>НМЦ!E22</f>
        <v>721414860</v>
      </c>
      <c r="C12" s="44" t="s">
        <v>12</v>
      </c>
    </row>
    <row r="13" spans="1:3" ht="15.75" x14ac:dyDescent="0.25">
      <c r="A13" s="44"/>
      <c r="B13" s="45"/>
      <c r="C13" s="44"/>
    </row>
    <row r="14" spans="1:3" ht="15.75" x14ac:dyDescent="0.25">
      <c r="A14" s="7" t="s">
        <v>13</v>
      </c>
      <c r="B14" s="7"/>
      <c r="C14" s="7" t="s">
        <v>14</v>
      </c>
    </row>
    <row r="15" spans="1:3" ht="15.75" x14ac:dyDescent="0.25">
      <c r="A15" s="32"/>
      <c r="B15" s="32"/>
      <c r="C15" s="32"/>
    </row>
    <row r="16" spans="1:3" ht="15.75" x14ac:dyDescent="0.25">
      <c r="A16" s="32"/>
      <c r="B16" s="32"/>
      <c r="C16" s="32"/>
    </row>
    <row r="17" spans="1:3" ht="15.75" x14ac:dyDescent="0.25">
      <c r="A17" s="32"/>
      <c r="B17" s="32"/>
      <c r="C17" s="32"/>
    </row>
    <row r="18" spans="1:3" ht="15.75" x14ac:dyDescent="0.25">
      <c r="A18" s="32"/>
      <c r="B18" s="32"/>
      <c r="C18" s="32"/>
    </row>
    <row r="19" spans="1:3" ht="15.75" x14ac:dyDescent="0.25">
      <c r="A19" s="32"/>
      <c r="B19" s="32"/>
      <c r="C19" s="32"/>
    </row>
  </sheetData>
  <mergeCells count="10">
    <mergeCell ref="A11:C11"/>
    <mergeCell ref="A8:C8"/>
    <mergeCell ref="A9:C9"/>
    <mergeCell ref="A10:C10"/>
    <mergeCell ref="A1:C1"/>
    <mergeCell ref="A2:C2"/>
    <mergeCell ref="A4:C4"/>
    <mergeCell ref="A5:C5"/>
    <mergeCell ref="A6:C6"/>
    <mergeCell ref="A7: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B22" sqref="B22"/>
    </sheetView>
  </sheetViews>
  <sheetFormatPr defaultRowHeight="15" x14ac:dyDescent="0.25"/>
  <cols>
    <col min="2" max="2" width="53.7109375" customWidth="1"/>
    <col min="3" max="3" width="22.42578125" customWidth="1"/>
    <col min="4" max="4" width="24.140625" customWidth="1"/>
    <col min="5" max="5" width="22.5703125" customWidth="1"/>
    <col min="9" max="9" width="11" bestFit="1" customWidth="1"/>
  </cols>
  <sheetData>
    <row r="1" spans="1:5" ht="15.75" x14ac:dyDescent="0.25">
      <c r="A1" s="32"/>
      <c r="B1" s="32"/>
      <c r="C1" s="32"/>
      <c r="D1" s="32"/>
      <c r="E1" s="32"/>
    </row>
    <row r="2" spans="1:5" ht="15.75" x14ac:dyDescent="0.25">
      <c r="A2" s="23" t="s">
        <v>8</v>
      </c>
      <c r="B2" s="23"/>
      <c r="C2" s="23"/>
      <c r="D2" s="23"/>
      <c r="E2" s="23"/>
    </row>
    <row r="3" spans="1:5" ht="34.5" customHeight="1" x14ac:dyDescent="0.25">
      <c r="A3" s="19" t="s">
        <v>24</v>
      </c>
      <c r="B3" s="24"/>
      <c r="C3" s="24"/>
      <c r="D3" s="24"/>
      <c r="E3" s="24"/>
    </row>
    <row r="4" spans="1:5" ht="30.75" customHeight="1" x14ac:dyDescent="0.25">
      <c r="A4" s="25" t="s">
        <v>25</v>
      </c>
      <c r="B4" s="25"/>
      <c r="C4" s="25"/>
      <c r="D4" s="25"/>
      <c r="E4" s="25"/>
    </row>
    <row r="5" spans="1:5" ht="14.45" customHeight="1" x14ac:dyDescent="0.25">
      <c r="A5" s="20" t="s">
        <v>1</v>
      </c>
      <c r="B5" s="21" t="s">
        <v>2</v>
      </c>
      <c r="C5" s="20" t="s">
        <v>5</v>
      </c>
      <c r="D5" s="20"/>
      <c r="E5" s="20"/>
    </row>
    <row r="6" spans="1:5" ht="15.75" x14ac:dyDescent="0.25">
      <c r="A6" s="20"/>
      <c r="B6" s="22"/>
      <c r="C6" s="15" t="s">
        <v>7</v>
      </c>
      <c r="D6" s="15" t="s">
        <v>16</v>
      </c>
      <c r="E6" s="15" t="s">
        <v>3</v>
      </c>
    </row>
    <row r="7" spans="1:5" ht="14.45" customHeight="1" x14ac:dyDescent="0.25">
      <c r="A7" s="15">
        <v>1</v>
      </c>
      <c r="B7" s="15">
        <v>2</v>
      </c>
      <c r="C7" s="15">
        <v>3</v>
      </c>
      <c r="D7" s="1">
        <v>4</v>
      </c>
      <c r="E7" s="2">
        <v>5</v>
      </c>
    </row>
    <row r="8" spans="1:5" ht="60" customHeight="1" x14ac:dyDescent="0.25">
      <c r="A8" s="26">
        <v>1</v>
      </c>
      <c r="B8" s="33" t="s">
        <v>28</v>
      </c>
      <c r="C8" s="34">
        <f>692414860/1.2</f>
        <v>577012383.33000004</v>
      </c>
      <c r="D8" s="29">
        <f>C8*0.2</f>
        <v>115402476.67</v>
      </c>
      <c r="E8" s="29">
        <f>C8+D8</f>
        <v>692414860</v>
      </c>
    </row>
    <row r="9" spans="1:5" ht="30" customHeight="1" x14ac:dyDescent="0.25">
      <c r="A9" s="27"/>
      <c r="B9" s="35" t="s">
        <v>33</v>
      </c>
      <c r="C9" s="36"/>
      <c r="D9" s="30"/>
      <c r="E9" s="30"/>
    </row>
    <row r="10" spans="1:5" ht="30" customHeight="1" x14ac:dyDescent="0.25">
      <c r="A10" s="27"/>
      <c r="B10" s="35" t="s">
        <v>34</v>
      </c>
      <c r="C10" s="36"/>
      <c r="D10" s="30"/>
      <c r="E10" s="30"/>
    </row>
    <row r="11" spans="1:5" ht="30" customHeight="1" x14ac:dyDescent="0.25">
      <c r="A11" s="27"/>
      <c r="B11" s="35" t="s">
        <v>35</v>
      </c>
      <c r="C11" s="36"/>
      <c r="D11" s="30"/>
      <c r="E11" s="30"/>
    </row>
    <row r="12" spans="1:5" ht="30" customHeight="1" x14ac:dyDescent="0.25">
      <c r="A12" s="27"/>
      <c r="B12" s="35" t="s">
        <v>36</v>
      </c>
      <c r="C12" s="36"/>
      <c r="D12" s="30"/>
      <c r="E12" s="30"/>
    </row>
    <row r="13" spans="1:5" ht="30" customHeight="1" x14ac:dyDescent="0.25">
      <c r="A13" s="27"/>
      <c r="B13" s="35" t="s">
        <v>29</v>
      </c>
      <c r="C13" s="36"/>
      <c r="D13" s="30"/>
      <c r="E13" s="30"/>
    </row>
    <row r="14" spans="1:5" ht="78.75" customHeight="1" x14ac:dyDescent="0.25">
      <c r="A14" s="27"/>
      <c r="B14" s="35" t="s">
        <v>37</v>
      </c>
      <c r="C14" s="36"/>
      <c r="D14" s="30"/>
      <c r="E14" s="30"/>
    </row>
    <row r="15" spans="1:5" ht="30" customHeight="1" x14ac:dyDescent="0.25">
      <c r="A15" s="27"/>
      <c r="B15" s="35" t="s">
        <v>38</v>
      </c>
      <c r="C15" s="36"/>
      <c r="D15" s="30"/>
      <c r="E15" s="30"/>
    </row>
    <row r="16" spans="1:5" ht="30" customHeight="1" x14ac:dyDescent="0.25">
      <c r="A16" s="27"/>
      <c r="B16" s="35" t="s">
        <v>39</v>
      </c>
      <c r="C16" s="36"/>
      <c r="D16" s="30"/>
      <c r="E16" s="30"/>
    </row>
    <row r="17" spans="1:5" ht="30" customHeight="1" x14ac:dyDescent="0.25">
      <c r="A17" s="27"/>
      <c r="B17" s="35" t="s">
        <v>40</v>
      </c>
      <c r="C17" s="36"/>
      <c r="D17" s="30"/>
      <c r="E17" s="30"/>
    </row>
    <row r="18" spans="1:5" ht="30" customHeight="1" x14ac:dyDescent="0.25">
      <c r="A18" s="27"/>
      <c r="B18" s="35" t="s">
        <v>41</v>
      </c>
      <c r="C18" s="36"/>
      <c r="D18" s="30"/>
      <c r="E18" s="30"/>
    </row>
    <row r="19" spans="1:5" ht="30" customHeight="1" x14ac:dyDescent="0.25">
      <c r="A19" s="27"/>
      <c r="B19" s="35" t="s">
        <v>42</v>
      </c>
      <c r="C19" s="36"/>
      <c r="D19" s="30"/>
      <c r="E19" s="30"/>
    </row>
    <row r="20" spans="1:5" ht="59.25" customHeight="1" x14ac:dyDescent="0.25">
      <c r="A20" s="28"/>
      <c r="B20" s="35" t="s">
        <v>44</v>
      </c>
      <c r="C20" s="37"/>
      <c r="D20" s="31"/>
      <c r="E20" s="31"/>
    </row>
    <row r="21" spans="1:5" ht="24" customHeight="1" x14ac:dyDescent="0.25">
      <c r="A21" s="3">
        <v>2</v>
      </c>
      <c r="B21" s="35" t="s">
        <v>30</v>
      </c>
      <c r="C21" s="38">
        <f>29000000/1.2</f>
        <v>24166666.670000002</v>
      </c>
      <c r="D21" s="4">
        <f>C21*0.2</f>
        <v>4833333.33</v>
      </c>
      <c r="E21" s="4">
        <f>C21+D21</f>
        <v>29000000</v>
      </c>
    </row>
    <row r="22" spans="1:5" ht="21" customHeight="1" x14ac:dyDescent="0.25">
      <c r="A22" s="5"/>
      <c r="B22" s="5" t="s">
        <v>4</v>
      </c>
      <c r="C22" s="6">
        <f>C8+C21</f>
        <v>601179050</v>
      </c>
      <c r="D22" s="6">
        <f>D8+D21</f>
        <v>120235810</v>
      </c>
      <c r="E22" s="6">
        <f>E8+E21</f>
        <v>721414860</v>
      </c>
    </row>
    <row r="24" spans="1:5" hidden="1" x14ac:dyDescent="0.25">
      <c r="A24" s="9" t="s">
        <v>23</v>
      </c>
      <c r="B24" s="10"/>
      <c r="C24" s="14" t="e">
        <f>Расчет!#REF!</f>
        <v>#REF!</v>
      </c>
      <c r="D24" s="11" t="e">
        <f>C24*0.2</f>
        <v>#REF!</v>
      </c>
      <c r="E24" s="11" t="e">
        <f>C24+D24</f>
        <v>#REF!</v>
      </c>
    </row>
    <row r="27" spans="1:5" x14ac:dyDescent="0.25">
      <c r="E27" s="13"/>
    </row>
  </sheetData>
  <mergeCells count="10">
    <mergeCell ref="A8:A20"/>
    <mergeCell ref="C8:C20"/>
    <mergeCell ref="D8:D20"/>
    <mergeCell ref="E8:E20"/>
    <mergeCell ref="A5:A6"/>
    <mergeCell ref="B5:B6"/>
    <mergeCell ref="C5:E5"/>
    <mergeCell ref="A2:E2"/>
    <mergeCell ref="A3:E3"/>
    <mergeCell ref="A4:E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22"/>
  <sheetViews>
    <sheetView zoomScaleNormal="100" zoomScaleSheetLayoutView="100" workbookViewId="0">
      <selection activeCell="B21" sqref="B21"/>
    </sheetView>
  </sheetViews>
  <sheetFormatPr defaultRowHeight="15" x14ac:dyDescent="0.25"/>
  <cols>
    <col min="1" max="1" width="25.85546875" customWidth="1"/>
    <col min="2" max="2" width="57.85546875" customWidth="1"/>
    <col min="3" max="3" width="16.85546875" customWidth="1"/>
    <col min="4" max="4" width="35" customWidth="1"/>
    <col min="5" max="5" width="11.5703125" bestFit="1" customWidth="1"/>
    <col min="6" max="6" width="14.85546875" bestFit="1" customWidth="1"/>
    <col min="7" max="8" width="13.42578125" bestFit="1" customWidth="1"/>
    <col min="11" max="11" width="12.28515625" bestFit="1" customWidth="1"/>
    <col min="12" max="12" width="12" bestFit="1" customWidth="1"/>
    <col min="13" max="13" width="14.7109375" customWidth="1"/>
    <col min="14" max="14" width="10.85546875" bestFit="1" customWidth="1"/>
  </cols>
  <sheetData>
    <row r="1" spans="1:6" ht="22.9" customHeight="1" x14ac:dyDescent="0.25">
      <c r="A1" s="23" t="s">
        <v>0</v>
      </c>
      <c r="B1" s="23"/>
      <c r="C1" s="23"/>
      <c r="D1" s="23"/>
    </row>
    <row r="2" spans="1:6" ht="17.25" customHeight="1" x14ac:dyDescent="0.25">
      <c r="A2" s="18" t="s">
        <v>24</v>
      </c>
      <c r="B2" s="18"/>
      <c r="C2" s="18"/>
      <c r="D2" s="18"/>
    </row>
    <row r="3" spans="1:6" ht="58.5" customHeight="1" x14ac:dyDescent="0.25">
      <c r="A3" s="46" t="s">
        <v>25</v>
      </c>
      <c r="B3" s="46"/>
      <c r="C3" s="46"/>
      <c r="D3" s="46"/>
    </row>
    <row r="4" spans="1:6" ht="15" customHeight="1" x14ac:dyDescent="0.25">
      <c r="A4" s="15" t="s">
        <v>1</v>
      </c>
      <c r="B4" s="16" t="s">
        <v>6</v>
      </c>
      <c r="C4" s="47" t="s">
        <v>31</v>
      </c>
      <c r="D4" s="48" t="s">
        <v>19</v>
      </c>
    </row>
    <row r="5" spans="1:6" ht="15.75" x14ac:dyDescent="0.25">
      <c r="A5" s="15">
        <v>1</v>
      </c>
      <c r="B5" s="15">
        <v>2</v>
      </c>
      <c r="C5" s="1">
        <v>3</v>
      </c>
      <c r="D5" s="2">
        <v>4</v>
      </c>
    </row>
    <row r="6" spans="1:6" ht="51.75" customHeight="1" x14ac:dyDescent="0.25">
      <c r="A6" s="26">
        <v>1</v>
      </c>
      <c r="B6" s="33" t="s">
        <v>28</v>
      </c>
      <c r="C6" s="34">
        <f>692414860/1.2</f>
        <v>577012383.33000004</v>
      </c>
      <c r="D6" s="49" t="s">
        <v>27</v>
      </c>
      <c r="E6" s="12"/>
      <c r="F6" s="8"/>
    </row>
    <row r="7" spans="1:6" ht="30" customHeight="1" x14ac:dyDescent="0.25">
      <c r="A7" s="27"/>
      <c r="B7" s="35" t="s">
        <v>33</v>
      </c>
      <c r="C7" s="36"/>
      <c r="D7" s="50"/>
      <c r="E7" s="12"/>
      <c r="F7" s="8"/>
    </row>
    <row r="8" spans="1:6" ht="30" customHeight="1" x14ac:dyDescent="0.25">
      <c r="A8" s="27"/>
      <c r="B8" s="35" t="s">
        <v>34</v>
      </c>
      <c r="C8" s="36"/>
      <c r="D8" s="50"/>
      <c r="E8" s="12"/>
      <c r="F8" s="8"/>
    </row>
    <row r="9" spans="1:6" ht="30" customHeight="1" x14ac:dyDescent="0.25">
      <c r="A9" s="27"/>
      <c r="B9" s="35" t="s">
        <v>35</v>
      </c>
      <c r="C9" s="36"/>
      <c r="D9" s="50"/>
      <c r="E9" s="12"/>
      <c r="F9" s="8"/>
    </row>
    <row r="10" spans="1:6" ht="30" customHeight="1" x14ac:dyDescent="0.25">
      <c r="A10" s="27"/>
      <c r="B10" s="35" t="s">
        <v>36</v>
      </c>
      <c r="C10" s="36"/>
      <c r="D10" s="50"/>
      <c r="E10" s="12"/>
      <c r="F10" s="8"/>
    </row>
    <row r="11" spans="1:6" ht="30" customHeight="1" x14ac:dyDescent="0.25">
      <c r="A11" s="27"/>
      <c r="B11" s="35" t="s">
        <v>29</v>
      </c>
      <c r="C11" s="36"/>
      <c r="D11" s="50"/>
      <c r="E11" s="12"/>
      <c r="F11" s="8"/>
    </row>
    <row r="12" spans="1:6" ht="61.5" customHeight="1" x14ac:dyDescent="0.25">
      <c r="A12" s="27"/>
      <c r="B12" s="35" t="s">
        <v>37</v>
      </c>
      <c r="C12" s="36"/>
      <c r="D12" s="50"/>
      <c r="E12" s="12"/>
      <c r="F12" s="8"/>
    </row>
    <row r="13" spans="1:6" ht="30" customHeight="1" x14ac:dyDescent="0.25">
      <c r="A13" s="27"/>
      <c r="B13" s="35" t="s">
        <v>38</v>
      </c>
      <c r="C13" s="36"/>
      <c r="D13" s="50"/>
      <c r="E13" s="12"/>
      <c r="F13" s="8"/>
    </row>
    <row r="14" spans="1:6" ht="30" customHeight="1" x14ac:dyDescent="0.25">
      <c r="A14" s="27"/>
      <c r="B14" s="35" t="s">
        <v>39</v>
      </c>
      <c r="C14" s="36"/>
      <c r="D14" s="50"/>
      <c r="E14" s="12"/>
      <c r="F14" s="8"/>
    </row>
    <row r="15" spans="1:6" ht="30" customHeight="1" x14ac:dyDescent="0.25">
      <c r="A15" s="27"/>
      <c r="B15" s="35" t="s">
        <v>40</v>
      </c>
      <c r="C15" s="36"/>
      <c r="D15" s="50"/>
      <c r="E15" s="12"/>
      <c r="F15" s="8"/>
    </row>
    <row r="16" spans="1:6" ht="30" customHeight="1" x14ac:dyDescent="0.25">
      <c r="A16" s="27"/>
      <c r="B16" s="35" t="s">
        <v>41</v>
      </c>
      <c r="C16" s="36"/>
      <c r="D16" s="50"/>
      <c r="E16" s="12"/>
      <c r="F16" s="8"/>
    </row>
    <row r="17" spans="1:6" ht="30" customHeight="1" x14ac:dyDescent="0.25">
      <c r="A17" s="27"/>
      <c r="B17" s="35" t="s">
        <v>42</v>
      </c>
      <c r="C17" s="36"/>
      <c r="D17" s="50"/>
      <c r="E17" s="12"/>
      <c r="F17" s="8"/>
    </row>
    <row r="18" spans="1:6" ht="58.5" customHeight="1" x14ac:dyDescent="0.25">
      <c r="A18" s="28"/>
      <c r="B18" s="35" t="s">
        <v>43</v>
      </c>
      <c r="C18" s="37"/>
      <c r="D18" s="50"/>
      <c r="E18" s="12"/>
      <c r="F18" s="8"/>
    </row>
    <row r="19" spans="1:6" ht="39" customHeight="1" x14ac:dyDescent="0.25">
      <c r="A19" s="3">
        <v>2</v>
      </c>
      <c r="B19" s="35" t="s">
        <v>30</v>
      </c>
      <c r="C19" s="38">
        <f>29000000/1.2</f>
        <v>24166666.670000002</v>
      </c>
      <c r="D19" s="51"/>
      <c r="E19" s="12"/>
      <c r="F19" s="8"/>
    </row>
    <row r="20" spans="1:6" ht="15.75" x14ac:dyDescent="0.25">
      <c r="A20" s="52"/>
      <c r="B20" s="53" t="s">
        <v>20</v>
      </c>
      <c r="C20" s="54">
        <f>C6+C19</f>
        <v>601179050</v>
      </c>
      <c r="D20" s="55"/>
    </row>
    <row r="21" spans="1:6" ht="15.75" x14ac:dyDescent="0.25">
      <c r="A21" s="52"/>
      <c r="B21" s="53" t="s">
        <v>21</v>
      </c>
      <c r="C21" s="54">
        <f>C20*0.2</f>
        <v>120235810</v>
      </c>
      <c r="D21" s="56"/>
    </row>
    <row r="22" spans="1:6" ht="15.75" x14ac:dyDescent="0.25">
      <c r="A22" s="52"/>
      <c r="B22" s="53" t="s">
        <v>22</v>
      </c>
      <c r="C22" s="54">
        <f>C20+C21</f>
        <v>721414860</v>
      </c>
      <c r="D22" s="56"/>
    </row>
  </sheetData>
  <mergeCells count="6">
    <mergeCell ref="A6:A18"/>
    <mergeCell ref="D6:D19"/>
    <mergeCell ref="C6:C18"/>
    <mergeCell ref="A1:D1"/>
    <mergeCell ref="A2:D2"/>
    <mergeCell ref="A3:D3"/>
  </mergeCells>
  <pageMargins left="0.7" right="0.7" top="0.75" bottom="0.75" header="0.3" footer="0.3"/>
  <pageSetup paperSize="9" scale="3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Пояснительная записка</vt:lpstr>
      <vt:lpstr>НМЦ</vt:lpstr>
      <vt:lpstr>Расчет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2021-09-22T09:46:48Z</dcterms:modified>
</cp:coreProperties>
</file>